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384" tabRatio="857" activeTab="3"/>
  </bookViews>
  <sheets>
    <sheet name="Instructions" sheetId="13" r:id="rId1"/>
    <sheet name="Example" sheetId="17" r:id="rId2"/>
    <sheet name="Candidate Scores" sheetId="19" r:id="rId3"/>
    <sheet name="Version control" sheetId="2" r:id="rId4"/>
  </sheets>
  <definedNames>
    <definedName name="_xlnm.Print_Area" localSheetId="2">'Candidate Scores'!$B$2:$J$57</definedName>
    <definedName name="_xlnm.Print_Area" localSheetId="1">Example!$B$2:$J$57</definedName>
    <definedName name="_xlnm.Print_Area" localSheetId="0">Instructions!$A$1:$D$23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98" i="19" l="1"/>
  <c r="E99" i="19"/>
  <c r="B57" i="19"/>
  <c r="D51" i="19"/>
  <c r="G51" i="19"/>
  <c r="E51" i="19"/>
  <c r="E50" i="19"/>
  <c r="D50" i="19"/>
  <c r="E49" i="19"/>
  <c r="D49" i="19"/>
  <c r="E48" i="19"/>
  <c r="D48" i="19"/>
  <c r="E44" i="19"/>
  <c r="D44" i="19"/>
  <c r="C43" i="19"/>
  <c r="B43" i="19"/>
  <c r="M31" i="19"/>
  <c r="M32" i="19"/>
  <c r="M33" i="19"/>
  <c r="M34" i="19"/>
  <c r="M35" i="19"/>
  <c r="M36" i="19"/>
  <c r="M37" i="19"/>
  <c r="M38" i="19"/>
  <c r="M39" i="19"/>
  <c r="M40" i="19"/>
  <c r="M41" i="19"/>
  <c r="M42" i="19"/>
  <c r="B42" i="19"/>
  <c r="B41" i="19"/>
  <c r="B40" i="19"/>
  <c r="B39" i="19"/>
  <c r="B38" i="19"/>
  <c r="B37" i="19"/>
  <c r="B36" i="19"/>
  <c r="B35" i="19"/>
  <c r="B34" i="19"/>
  <c r="B33" i="19"/>
  <c r="B32" i="19"/>
  <c r="C31" i="19"/>
  <c r="B31" i="19"/>
  <c r="C30" i="19"/>
  <c r="B30" i="19"/>
  <c r="M18" i="19"/>
  <c r="M19" i="19"/>
  <c r="M20" i="19"/>
  <c r="M21" i="19"/>
  <c r="M22" i="19"/>
  <c r="M23" i="19"/>
  <c r="M24" i="19"/>
  <c r="M25" i="19"/>
  <c r="M26" i="19"/>
  <c r="E27" i="19"/>
  <c r="D27" i="19"/>
  <c r="B26" i="19"/>
  <c r="B25" i="19"/>
  <c r="B24" i="19"/>
  <c r="B23" i="19"/>
  <c r="B22" i="19"/>
  <c r="B21" i="19"/>
  <c r="B20" i="19"/>
  <c r="B19" i="19"/>
  <c r="B18" i="19"/>
  <c r="B17" i="19"/>
  <c r="M10" i="19"/>
  <c r="M11" i="19"/>
  <c r="M12" i="19"/>
  <c r="M13" i="19"/>
  <c r="E14" i="19"/>
  <c r="D14" i="19"/>
  <c r="B13" i="19"/>
  <c r="B12" i="19"/>
  <c r="B11" i="19"/>
  <c r="B10" i="19"/>
  <c r="B9" i="19"/>
  <c r="D5" i="19"/>
  <c r="J3" i="19"/>
  <c r="J3" i="17"/>
  <c r="B57" i="17"/>
  <c r="D51" i="17"/>
  <c r="E51" i="17"/>
  <c r="G51" i="17"/>
  <c r="E50" i="17"/>
  <c r="D50" i="17"/>
  <c r="E49" i="17"/>
  <c r="D49" i="17"/>
  <c r="E48" i="17"/>
  <c r="D48" i="17"/>
  <c r="E44" i="17"/>
  <c r="D44" i="17"/>
  <c r="M18" i="17"/>
  <c r="M19" i="17"/>
  <c r="M20" i="17"/>
  <c r="M21" i="17"/>
  <c r="M22" i="17"/>
  <c r="M23" i="17"/>
  <c r="M24" i="17"/>
  <c r="M25" i="17"/>
  <c r="M26" i="17"/>
  <c r="E27" i="17"/>
  <c r="D27" i="17"/>
  <c r="M10" i="17"/>
  <c r="M11" i="17"/>
  <c r="M12" i="17"/>
  <c r="M13" i="17"/>
  <c r="E14" i="17"/>
  <c r="D14" i="17"/>
  <c r="E98" i="17"/>
  <c r="E99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C43" i="17"/>
  <c r="B43" i="17"/>
  <c r="B42" i="17"/>
  <c r="B41" i="17"/>
  <c r="B40" i="17"/>
  <c r="B39" i="17"/>
  <c r="B38" i="17"/>
  <c r="B37" i="17"/>
  <c r="B36" i="17"/>
  <c r="B35" i="17"/>
  <c r="B34" i="17"/>
  <c r="B33" i="17"/>
  <c r="B32" i="17"/>
  <c r="C31" i="17"/>
  <c r="B31" i="17"/>
  <c r="C30" i="17"/>
  <c r="B30" i="17"/>
  <c r="B26" i="17"/>
  <c r="B25" i="17"/>
  <c r="B24" i="17"/>
  <c r="B23" i="17"/>
  <c r="B22" i="17"/>
  <c r="B21" i="17"/>
  <c r="B20" i="17"/>
  <c r="B19" i="17"/>
  <c r="B18" i="17"/>
  <c r="B17" i="17"/>
  <c r="B13" i="17"/>
  <c r="B12" i="17"/>
  <c r="B11" i="17"/>
  <c r="B10" i="17"/>
  <c r="B9" i="17"/>
  <c r="D5" i="17"/>
</calcChain>
</file>

<file path=xl/sharedStrings.xml><?xml version="1.0" encoding="utf-8"?>
<sst xmlns="http://schemas.openxmlformats.org/spreadsheetml/2006/main" count="175" uniqueCount="109">
  <si>
    <t>Reserved for CB logo</t>
  </si>
  <si>
    <t>Please consider the environment before printing this document</t>
  </si>
  <si>
    <t>Date</t>
  </si>
  <si>
    <t>Version</t>
  </si>
  <si>
    <t>Change</t>
  </si>
  <si>
    <t>Version and date of CVMB approval</t>
  </si>
  <si>
    <t>Valid until</t>
  </si>
  <si>
    <t>•  Initial draft</t>
  </si>
  <si>
    <t>Version Control</t>
  </si>
  <si>
    <t>Configuration Control</t>
  </si>
  <si>
    <t>Self-Assessment</t>
  </si>
  <si>
    <t>ICR Handbook
Self-Assessment</t>
  </si>
  <si>
    <t>1.  General Information</t>
  </si>
  <si>
    <t>Questions or Problems?</t>
  </si>
  <si>
    <t>If you have questions about this form, or problems using it, contact us at:</t>
  </si>
  <si>
    <t>2.  Instructions</t>
  </si>
  <si>
    <t>Name and Level</t>
  </si>
  <si>
    <t>Candidate Name:</t>
  </si>
  <si>
    <t>Level:</t>
  </si>
  <si>
    <t>Summary</t>
  </si>
  <si>
    <t>Perspective Competence Elements</t>
  </si>
  <si>
    <t>Personal Competence Elements</t>
  </si>
  <si>
    <t>Practice Competence Elements</t>
  </si>
  <si>
    <t>Note: Self-Assessment scores are for information only</t>
  </si>
  <si>
    <t>Scoring</t>
  </si>
  <si>
    <t>Josiah L. Carberry</t>
  </si>
  <si>
    <t>25.04.2016</t>
  </si>
  <si>
    <t>27.04.2016</t>
  </si>
  <si>
    <t>•  Added footers to worksheets without them</t>
  </si>
  <si>
    <t>Author</t>
  </si>
  <si>
    <t>Duncan</t>
  </si>
  <si>
    <t>Domain</t>
  </si>
  <si>
    <t>Domain:</t>
  </si>
  <si>
    <t xml:space="preserve"> Strategy</t>
  </si>
  <si>
    <t xml:space="preserve"> Governance, structures and processes</t>
  </si>
  <si>
    <t xml:space="preserve"> Compliance, standards and regulations</t>
  </si>
  <si>
    <t xml:space="preserve"> Power and interest</t>
  </si>
  <si>
    <t xml:space="preserve"> Culture and values</t>
  </si>
  <si>
    <t xml:space="preserve"> Self-reflection and self-management</t>
  </si>
  <si>
    <t xml:space="preserve"> Personal integrity and reliability</t>
  </si>
  <si>
    <t xml:space="preserve"> Personal communication</t>
  </si>
  <si>
    <t xml:space="preserve"> Relations and engagement</t>
  </si>
  <si>
    <t xml:space="preserve"> Leadership</t>
  </si>
  <si>
    <t xml:space="preserve"> Teamwork</t>
  </si>
  <si>
    <t xml:space="preserve"> Conflict and crisis</t>
  </si>
  <si>
    <t xml:space="preserve"> Resourcefulness</t>
  </si>
  <si>
    <t xml:space="preserve"> Negotiation</t>
  </si>
  <si>
    <t xml:space="preserve"> Results orientation</t>
  </si>
  <si>
    <t xml:space="preserve"> Scope</t>
  </si>
  <si>
    <t xml:space="preserve"> Time</t>
  </si>
  <si>
    <t xml:space="preserve"> Organization and information</t>
  </si>
  <si>
    <t xml:space="preserve"> Quality</t>
  </si>
  <si>
    <t xml:space="preserve"> Finance</t>
  </si>
  <si>
    <t xml:space="preserve"> Resources</t>
  </si>
  <si>
    <t xml:space="preserve"> Procurement</t>
  </si>
  <si>
    <t xml:space="preserve"> Plan and control</t>
  </si>
  <si>
    <t xml:space="preserve"> Risk and opportunity</t>
  </si>
  <si>
    <t xml:space="preserve"> Stakeholders</t>
  </si>
  <si>
    <t xml:space="preserve"> Change and transformation</t>
  </si>
  <si>
    <t>All Levels, All Domains</t>
  </si>
  <si>
    <t>Use the dropdown menu to select the domain you are applying for (Project, Programme, or Portfolio).</t>
  </si>
  <si>
    <t>Level D</t>
  </si>
  <si>
    <t>Evidence</t>
  </si>
  <si>
    <t>"Clear and convincing" means that the evidence is:
•  Substantially more likely to be true than not
•  So clear as to leave no substantial doubt
•  Sufficiently strong to command the belief of a reasonable mind</t>
  </si>
  <si>
    <t xml:space="preserve">  Notes, comments, evidence (optional; for candidate use)</t>
  </si>
  <si>
    <t>•  Moved title page to back and renamed it "Version control"
•  Created separate instruction worksheets for each option
•  Renamed all worksheets to include name of option
•  Added explanation of why multiple options are provided to CB Instructions worksheet
•  Added practice CE 14 to accommodate programme and portfolio domains in same form with project domain
•  Modified summary in 0-10 Scale to reflect need to pass 80% of elements
•  Modified sample scores in 0-10 Scale to eliminate humour
•  Added standard header to all instruction sheets
•  Added error message for level/domain mis-match
•  Modified logic in 0-10 scale to deal with zero values
•  Modified logic in most summaries
•  Updated all instructions
•  Added pull-down menu for domain
•  Added some sub-summaries
•  Added logic to compute CE numbers and CE titles based on domain
•  Added logic for Level D in 0-10 scale</t>
  </si>
  <si>
    <t>Notes, Comments, Evidence</t>
  </si>
  <si>
    <t>25.05.2016</t>
  </si>
  <si>
    <t>18.06.2016</t>
  </si>
  <si>
    <t>•  Removed all options except Likert Scale
•  Converted Likert Scale to Red-Amber-Green
•  Modified summary data to include totals only</t>
  </si>
  <si>
    <t>Skills and
Abilities
(A, B, C)</t>
  </si>
  <si>
    <t>Competence Elements</t>
  </si>
  <si>
    <t>Project</t>
  </si>
  <si>
    <t>Prefix for ICB references</t>
  </si>
  <si>
    <t>Number of ICB elements for this domain</t>
  </si>
  <si>
    <t>Text for D5</t>
  </si>
  <si>
    <r>
      <t xml:space="preserve">Self-Assessment
</t>
    </r>
    <r>
      <rPr>
        <b/>
        <i/>
        <sz val="14"/>
        <color theme="3"/>
        <rFont val="Arial"/>
      </rPr>
      <t>All Levels, All Domains</t>
    </r>
  </si>
  <si>
    <t>The light purple block below the name field has a statement that describes the self-assessment criteria. For example, for the project domain at Level B, the statement is:</t>
  </si>
  <si>
    <t>You should respond to this statement as follows:
     1 if your answer is "no" or "unlikely"
     2 if your answer is "possibly" or "probably"
     3 if your answer is "very likely" or "definitely"</t>
  </si>
  <si>
    <t>Evidence may be written (exam results, plans, reports, etc.) or oral (interviews).</t>
  </si>
  <si>
    <t>I can provide clear and convincing evidence of my knowledge about this competence element.</t>
  </si>
  <si>
    <t xml:space="preserve">Number green:  </t>
  </si>
  <si>
    <t>Green</t>
  </si>
  <si>
    <t>Amber</t>
  </si>
  <si>
    <t>Red</t>
  </si>
  <si>
    <t>Blank</t>
  </si>
  <si>
    <t>D</t>
  </si>
  <si>
    <t>Please consider the environment 
before printing this document</t>
  </si>
  <si>
    <t>I can provide clear and convincing evidence of my skills and abilities for this competence element in a project of sufficient complexity for the level I am applying for.</t>
  </si>
  <si>
    <t>I can provide clear and convincing evidence of my skills and abilities for this competence element in a programme of sufficient complexity for the level I am applying for.</t>
  </si>
  <si>
    <t>I can provide clear and convincing evidence of my skills and abilities for this competence element in a portfolio of sufficient complexity for the level I am applying for.</t>
  </si>
  <si>
    <t>Knowledge
(All Levels)</t>
  </si>
  <si>
    <t>1 = No or unlikely;  2 = Possibly or probably;  3 = Very likely or definitely</t>
  </si>
  <si>
    <t>20.06.2016</t>
  </si>
  <si>
    <t>•  Adjusted spacing for display with Windows
•  Added "please consider the environment" note
•  Set Print Area on all pages
•  Added shading to column headers
•  Moved instructions for Levels to top of list</t>
  </si>
  <si>
    <r>
      <t xml:space="preserve">Enter your name and the level you are applying for (A, B, C, or D) at the top of the </t>
    </r>
    <r>
      <rPr>
        <sz val="10"/>
        <color theme="9" tint="-0.249977111117893"/>
        <rFont val="Arial"/>
      </rPr>
      <t>Candidate Scores</t>
    </r>
    <r>
      <rPr>
        <sz val="10"/>
        <color theme="1"/>
        <rFont val="Arial"/>
      </rPr>
      <t xml:space="preserve"> worksheet.</t>
    </r>
  </si>
  <si>
    <r>
      <t xml:space="preserve">Enter values for both columns: </t>
    </r>
    <r>
      <rPr>
        <sz val="10"/>
        <color theme="9" tint="-0.249977111117893"/>
        <rFont val="Arial"/>
      </rPr>
      <t>Knowledge</t>
    </r>
    <r>
      <rPr>
        <sz val="10"/>
        <color theme="1"/>
        <rFont val="Arial"/>
      </rPr>
      <t xml:space="preserve"> and </t>
    </r>
    <r>
      <rPr>
        <sz val="10"/>
        <color theme="9" tint="-0.249977111117893"/>
        <rFont val="Arial"/>
      </rPr>
      <t>Skills and Ability</t>
    </r>
    <r>
      <rPr>
        <sz val="10"/>
        <color theme="1"/>
        <rFont val="Arial"/>
      </rPr>
      <t>.</t>
    </r>
  </si>
  <si>
    <r>
      <t xml:space="preserve">Enter values for </t>
    </r>
    <r>
      <rPr>
        <sz val="10"/>
        <color theme="9" tint="-0.249977111117893"/>
        <rFont val="Arial"/>
      </rPr>
      <t>Knowledge</t>
    </r>
    <r>
      <rPr>
        <sz val="10"/>
        <color theme="1"/>
        <rFont val="Arial"/>
      </rPr>
      <t xml:space="preserve"> only.</t>
    </r>
  </si>
  <si>
    <t>"I can provide clear and convincing evidence of my
skills and abilities for this competence element in a project of sufficient
complexity for the level I am applying for."</t>
  </si>
  <si>
    <r>
      <t xml:space="preserve">The column headed </t>
    </r>
    <r>
      <rPr>
        <sz val="10"/>
        <color theme="9" tint="-0.249977111117893"/>
        <rFont val="Arial"/>
      </rPr>
      <t>Notes, comments, evidence</t>
    </r>
    <r>
      <rPr>
        <sz val="10"/>
        <color theme="1"/>
        <rFont val="Arial"/>
      </rPr>
      <t xml:space="preserve"> is for your use. It is often used to record reminders of evidence sources. However, it can be left blank.</t>
    </r>
  </si>
  <si>
    <t>Levels A, B, C</t>
  </si>
  <si>
    <t>Version 1.0</t>
  </si>
  <si>
    <t>N/A</t>
  </si>
  <si>
    <t>CVMB</t>
  </si>
  <si>
    <t>•  Proposed Version by Project Team</t>
  </si>
  <si>
    <t>ICR4-I</t>
  </si>
  <si>
    <t>• Endorsed by CVMB for CB use and modification</t>
  </si>
  <si>
    <t>version 1.0</t>
  </si>
  <si>
    <t>cert@ipma.hr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</si>
</sst>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4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Arial"/>
    </font>
    <font>
      <i/>
      <sz val="11"/>
      <color theme="1"/>
      <name val="Arial"/>
    </font>
    <font>
      <b/>
      <sz val="16"/>
      <name val="Arial"/>
    </font>
    <font>
      <b/>
      <sz val="14"/>
      <name val="Arial"/>
    </font>
    <font>
      <u/>
      <sz val="10"/>
      <color theme="10"/>
      <name val="Calibri"/>
      <family val="2"/>
    </font>
    <font>
      <u/>
      <sz val="10"/>
      <color theme="11"/>
      <name val="Calibri"/>
      <family val="2"/>
    </font>
    <font>
      <b/>
      <sz val="18"/>
      <name val="Arial"/>
    </font>
    <font>
      <b/>
      <sz val="10"/>
      <color theme="1"/>
      <name val="Arial"/>
    </font>
    <font>
      <sz val="8"/>
      <name val="Calibri"/>
      <family val="2"/>
    </font>
    <font>
      <b/>
      <i/>
      <sz val="11"/>
      <color rgb="FF008000"/>
      <name val="Arial"/>
    </font>
    <font>
      <sz val="11"/>
      <color rgb="FFFF0000"/>
      <name val="Arial"/>
    </font>
    <font>
      <sz val="12"/>
      <color theme="1"/>
      <name val="Cambria"/>
      <family val="2"/>
      <scheme val="minor"/>
    </font>
    <font>
      <sz val="10"/>
      <color theme="1"/>
      <name val="Cambria"/>
      <scheme val="minor"/>
    </font>
    <font>
      <b/>
      <sz val="9"/>
      <color theme="1"/>
      <name val="Calibri"/>
      <scheme val="major"/>
    </font>
    <font>
      <u/>
      <sz val="12"/>
      <color theme="10"/>
      <name val="Cambria"/>
      <family val="2"/>
      <scheme val="minor"/>
    </font>
    <font>
      <b/>
      <sz val="10"/>
      <color theme="1"/>
      <name val="Calibri"/>
      <scheme val="major"/>
    </font>
    <font>
      <sz val="10"/>
      <name val="Verdana"/>
    </font>
    <font>
      <b/>
      <sz val="8"/>
      <color theme="1"/>
      <name val="Calibri"/>
      <scheme val="major"/>
    </font>
    <font>
      <sz val="10"/>
      <color theme="2"/>
      <name val="Cambria"/>
      <scheme val="minor"/>
    </font>
    <font>
      <b/>
      <sz val="10"/>
      <color theme="1"/>
      <name val="Cambria"/>
      <scheme val="minor"/>
    </font>
    <font>
      <sz val="10"/>
      <color theme="1"/>
      <name val="Cambria"/>
    </font>
    <font>
      <sz val="10"/>
      <color theme="1"/>
      <name val="Arial"/>
    </font>
    <font>
      <b/>
      <sz val="9"/>
      <color theme="1"/>
      <name val="Arial"/>
    </font>
    <font>
      <sz val="11"/>
      <color theme="2"/>
      <name val="Arial"/>
    </font>
    <font>
      <sz val="11"/>
      <color rgb="FF000000"/>
      <name val="Arial"/>
    </font>
    <font>
      <b/>
      <i/>
      <sz val="14"/>
      <color theme="3"/>
      <name val="Arial"/>
    </font>
    <font>
      <b/>
      <i/>
      <sz val="11"/>
      <color rgb="FFFF0000"/>
      <name val="Arial"/>
    </font>
    <font>
      <sz val="10"/>
      <color theme="0"/>
      <name val="Cambria"/>
      <scheme val="minor"/>
    </font>
    <font>
      <b/>
      <sz val="9"/>
      <color theme="0"/>
      <name val="Calibri"/>
      <scheme val="major"/>
    </font>
    <font>
      <b/>
      <sz val="10"/>
      <color theme="0"/>
      <name val="Cambria"/>
      <scheme val="minor"/>
    </font>
    <font>
      <sz val="11"/>
      <color theme="0"/>
      <name val="Arial"/>
    </font>
    <font>
      <sz val="10"/>
      <color theme="9" tint="-0.249977111117893"/>
      <name val="Arial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02">
    <xf numFmtId="0" fontId="0" fillId="0" borderId="0"/>
    <xf numFmtId="0" fontId="2" fillId="0" borderId="0">
      <alignment horizontal="left" vertical="center"/>
    </xf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>
      <alignment horizontal="center" vertical="center" wrapText="1"/>
    </xf>
    <xf numFmtId="0" fontId="4" fillId="0" borderId="0">
      <alignment vertical="center"/>
    </xf>
    <xf numFmtId="0" fontId="5" fillId="0" borderId="0">
      <alignment vertical="center"/>
    </xf>
    <xf numFmtId="0" fontId="3" fillId="0" borderId="0">
      <alignment horizontal="justify" vertical="center"/>
    </xf>
    <xf numFmtId="0" fontId="9" fillId="0" borderId="0">
      <alignment horizontal="center" vertical="center"/>
    </xf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3" fillId="0" borderId="0"/>
    <xf numFmtId="0" fontId="16" fillId="0" borderId="0" applyNumberFormat="0" applyFill="0" applyBorder="0" applyAlignment="0" applyProtection="0"/>
    <xf numFmtId="0" fontId="18" fillId="0" borderId="0"/>
    <xf numFmtId="0" fontId="1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3" fillId="0" borderId="1">
      <alignment horizontal="left" vertical="center" wrapText="1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21">
    <xf numFmtId="0" fontId="0" fillId="0" borderId="0" xfId="0"/>
    <xf numFmtId="0" fontId="2" fillId="0" borderId="0" xfId="1">
      <alignment horizontal="left" vertical="center"/>
    </xf>
    <xf numFmtId="0" fontId="4" fillId="0" borderId="0" xfId="5">
      <alignment vertical="center"/>
    </xf>
    <xf numFmtId="0" fontId="9" fillId="0" borderId="1" xfId="8" applyBorder="1">
      <alignment horizontal="center" vertical="center"/>
    </xf>
    <xf numFmtId="0" fontId="2" fillId="0" borderId="1" xfId="1" applyBorder="1" applyAlignment="1">
      <alignment horizontal="center" vertical="center"/>
    </xf>
    <xf numFmtId="0" fontId="5" fillId="0" borderId="0" xfId="6">
      <alignment vertical="center"/>
    </xf>
    <xf numFmtId="0" fontId="14" fillId="0" borderId="0" xfId="19" applyFont="1" applyAlignment="1">
      <alignment horizontal="left" vertical="center"/>
    </xf>
    <xf numFmtId="0" fontId="14" fillId="0" borderId="0" xfId="19" applyFont="1"/>
    <xf numFmtId="0" fontId="17" fillId="0" borderId="0" xfId="19" applyFont="1" applyAlignment="1">
      <alignment horizontal="left" vertical="top" wrapText="1"/>
    </xf>
    <xf numFmtId="0" fontId="14" fillId="0" borderId="0" xfId="0" applyNumberFormat="1" applyFont="1" applyAlignment="1" applyProtection="1">
      <alignment horizontal="left" vertical="top" wrapText="1" indent="1"/>
    </xf>
    <xf numFmtId="0" fontId="14" fillId="0" borderId="0" xfId="19" applyFont="1" applyAlignment="1">
      <alignment wrapText="1"/>
    </xf>
    <xf numFmtId="0" fontId="14" fillId="0" borderId="0" xfId="19" applyFont="1" applyBorder="1" applyAlignment="1" applyProtection="1">
      <alignment vertical="center"/>
    </xf>
    <xf numFmtId="0" fontId="14" fillId="0" borderId="0" xfId="19" applyFont="1" applyAlignment="1" applyProtection="1">
      <alignment vertical="center"/>
    </xf>
    <xf numFmtId="0" fontId="19" fillId="0" borderId="0" xfId="19" applyFont="1" applyFill="1" applyBorder="1" applyAlignment="1" applyProtection="1">
      <alignment horizontal="center" vertical="center"/>
    </xf>
    <xf numFmtId="0" fontId="20" fillId="0" borderId="0" xfId="19" applyFont="1" applyFill="1" applyBorder="1" applyAlignment="1" applyProtection="1">
      <alignment horizontal="left" vertical="center" indent="1"/>
    </xf>
    <xf numFmtId="0" fontId="15" fillId="0" borderId="0" xfId="19" applyFont="1" applyBorder="1" applyAlignment="1" applyProtection="1">
      <alignment vertical="center"/>
    </xf>
    <xf numFmtId="0" fontId="15" fillId="0" borderId="0" xfId="19" applyFont="1" applyAlignment="1" applyProtection="1">
      <alignment vertical="center"/>
    </xf>
    <xf numFmtId="0" fontId="14" fillId="0" borderId="0" xfId="19" applyFont="1" applyAlignment="1" applyProtection="1">
      <alignment horizontal="center" vertical="center"/>
    </xf>
    <xf numFmtId="0" fontId="14" fillId="0" borderId="0" xfId="19" applyFont="1" applyFill="1" applyBorder="1" applyAlignment="1" applyProtection="1">
      <alignment horizontal="center" vertical="center"/>
    </xf>
    <xf numFmtId="0" fontId="20" fillId="0" borderId="7" xfId="19" applyFont="1" applyFill="1" applyBorder="1" applyAlignment="1" applyProtection="1">
      <alignment horizontal="center" vertical="center"/>
    </xf>
    <xf numFmtId="164" fontId="21" fillId="0" borderId="0" xfId="19" applyNumberFormat="1" applyFont="1" applyFill="1" applyBorder="1" applyAlignment="1" applyProtection="1">
      <alignment horizontal="center" vertical="center"/>
    </xf>
    <xf numFmtId="0" fontId="21" fillId="0" borderId="0" xfId="19" applyFont="1" applyAlignment="1" applyProtection="1">
      <alignment horizontal="left" vertical="center"/>
    </xf>
    <xf numFmtId="0" fontId="21" fillId="0" borderId="0" xfId="19" applyFont="1" applyAlignment="1" applyProtection="1">
      <alignment vertical="center"/>
    </xf>
    <xf numFmtId="0" fontId="14" fillId="0" borderId="0" xfId="19" applyFont="1" applyAlignment="1" applyProtection="1">
      <alignment horizontal="left" vertical="center"/>
    </xf>
    <xf numFmtId="0" fontId="22" fillId="0" borderId="0" xfId="19" applyFont="1" applyBorder="1" applyAlignment="1" applyProtection="1">
      <alignment vertical="center" wrapText="1"/>
    </xf>
    <xf numFmtId="0" fontId="9" fillId="0" borderId="0" xfId="8">
      <alignment horizontal="center" vertical="center"/>
    </xf>
    <xf numFmtId="0" fontId="9" fillId="0" borderId="0" xfId="8" applyAlignment="1">
      <alignment horizontal="left"/>
    </xf>
    <xf numFmtId="0" fontId="19" fillId="0" borderId="8" xfId="19" applyFont="1" applyFill="1" applyBorder="1" applyAlignment="1" applyProtection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8" fillId="0" borderId="0" xfId="4">
      <alignment horizontal="center" vertical="center" wrapText="1"/>
    </xf>
    <xf numFmtId="0" fontId="9" fillId="0" borderId="6" xfId="8" applyBorder="1" applyAlignment="1">
      <alignment horizontal="left" vertical="center" wrapText="1"/>
    </xf>
    <xf numFmtId="0" fontId="2" fillId="0" borderId="0" xfId="1" applyAlignment="1">
      <alignment horizontal="center" vertical="center" wrapText="1"/>
    </xf>
    <xf numFmtId="0" fontId="25" fillId="3" borderId="1" xfId="1" applyFont="1" applyFill="1" applyBorder="1" applyAlignment="1" applyProtection="1">
      <alignment horizontal="center" vertical="center"/>
      <protection locked="0"/>
    </xf>
    <xf numFmtId="0" fontId="2" fillId="0" borderId="0" xfId="1" applyProtection="1">
      <alignment horizontal="left" vertical="center"/>
    </xf>
    <xf numFmtId="0" fontId="2" fillId="0" borderId="0" xfId="1" applyAlignment="1">
      <alignment horizontal="center" vertical="center"/>
    </xf>
    <xf numFmtId="0" fontId="2" fillId="0" borderId="0" xfId="1" applyFont="1">
      <alignment horizontal="left" vertical="center"/>
    </xf>
    <xf numFmtId="0" fontId="2" fillId="0" borderId="0" xfId="19" applyFont="1" applyAlignment="1" applyProtection="1">
      <alignment vertical="center"/>
    </xf>
    <xf numFmtId="0" fontId="2" fillId="0" borderId="2" xfId="19" applyFont="1" applyBorder="1" applyAlignment="1" applyProtection="1">
      <alignment horizontal="right" vertical="center"/>
    </xf>
    <xf numFmtId="0" fontId="14" fillId="0" borderId="0" xfId="19" applyFont="1" applyFill="1" applyAlignment="1" applyProtection="1">
      <alignment vertical="center"/>
    </xf>
    <xf numFmtId="0" fontId="2" fillId="0" borderId="0" xfId="1" applyFill="1" applyProtection="1">
      <alignment horizontal="left" vertical="center"/>
    </xf>
    <xf numFmtId="0" fontId="25" fillId="0" borderId="0" xfId="1" applyFont="1" applyFill="1" applyBorder="1" applyProtection="1">
      <alignment horizontal="left" vertical="center"/>
    </xf>
    <xf numFmtId="0" fontId="27" fillId="0" borderId="0" xfId="6" applyFont="1">
      <alignment vertical="center"/>
    </xf>
    <xf numFmtId="0" fontId="23" fillId="0" borderId="0" xfId="19" applyFont="1"/>
    <xf numFmtId="0" fontId="9" fillId="0" borderId="7" xfId="8" applyFont="1" applyBorder="1" applyAlignment="1">
      <alignment horizontal="left" vertical="center" wrapText="1"/>
    </xf>
    <xf numFmtId="0" fontId="9" fillId="0" borderId="1" xfId="8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2" fillId="0" borderId="0" xfId="1" applyFill="1" applyAlignment="1">
      <alignment vertical="center" wrapText="1"/>
    </xf>
    <xf numFmtId="0" fontId="25" fillId="3" borderId="1" xfId="19" applyFont="1" applyFill="1" applyBorder="1" applyAlignment="1" applyProtection="1">
      <alignment vertical="center"/>
      <protection locked="0"/>
    </xf>
    <xf numFmtId="0" fontId="2" fillId="0" borderId="0" xfId="1" applyAlignment="1">
      <alignment horizontal="right" vertical="center"/>
    </xf>
    <xf numFmtId="0" fontId="9" fillId="0" borderId="0" xfId="8" applyAlignment="1">
      <alignment horizontal="right" vertical="center"/>
    </xf>
    <xf numFmtId="0" fontId="2" fillId="0" borderId="0" xfId="1" applyFont="1" applyAlignment="1">
      <alignment horizontal="left" vertical="center"/>
    </xf>
    <xf numFmtId="1" fontId="2" fillId="0" borderId="0" xfId="1" applyNumberFormat="1" applyAlignment="1">
      <alignment horizontal="center" vertical="center"/>
    </xf>
    <xf numFmtId="0" fontId="5" fillId="0" borderId="0" xfId="6" applyAlignment="1">
      <alignment horizontal="right" vertical="center"/>
    </xf>
    <xf numFmtId="3" fontId="2" fillId="0" borderId="0" xfId="1" applyNumberFormat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3" xfId="1" applyBorder="1">
      <alignment horizontal="left" vertical="center"/>
    </xf>
    <xf numFmtId="0" fontId="11" fillId="0" borderId="0" xfId="0" applyFont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29" fillId="0" borderId="0" xfId="19" applyFont="1" applyAlignment="1" applyProtection="1">
      <alignment vertical="center"/>
    </xf>
    <xf numFmtId="0" fontId="30" fillId="0" borderId="0" xfId="19" applyFont="1" applyAlignment="1" applyProtection="1">
      <alignment vertical="center"/>
    </xf>
    <xf numFmtId="0" fontId="31" fillId="0" borderId="0" xfId="19" applyFont="1" applyAlignment="1" applyProtection="1">
      <alignment vertical="center"/>
    </xf>
    <xf numFmtId="0" fontId="32" fillId="0" borderId="0" xfId="1" applyFont="1">
      <alignment horizontal="left" vertical="center"/>
    </xf>
    <xf numFmtId="0" fontId="9" fillId="0" borderId="7" xfId="8" applyFill="1" applyBorder="1" applyAlignment="1" applyProtection="1">
      <alignment horizontal="center" vertical="center" wrapText="1"/>
    </xf>
    <xf numFmtId="0" fontId="24" fillId="2" borderId="6" xfId="8" applyFont="1" applyFill="1" applyBorder="1" applyAlignment="1">
      <alignment horizontal="center" vertical="center" wrapText="1"/>
    </xf>
    <xf numFmtId="0" fontId="28" fillId="0" borderId="0" xfId="19" applyFont="1" applyBorder="1" applyAlignment="1" applyProtection="1">
      <alignment horizontal="left" vertical="center"/>
    </xf>
    <xf numFmtId="14" fontId="2" fillId="0" borderId="1" xfId="1" applyNumberFormat="1" applyBorder="1" applyAlignment="1">
      <alignment horizontal="center" vertical="center"/>
    </xf>
    <xf numFmtId="0" fontId="23" fillId="0" borderId="2" xfId="128" applyFont="1" applyBorder="1">
      <alignment horizontal="left" vertical="center" wrapText="1"/>
    </xf>
    <xf numFmtId="0" fontId="23" fillId="0" borderId="4" xfId="128" applyFont="1" applyBorder="1">
      <alignment horizontal="left" vertical="center" wrapText="1"/>
    </xf>
    <xf numFmtId="0" fontId="9" fillId="0" borderId="5" xfId="8" applyBorder="1" applyAlignment="1">
      <alignment horizontal="left" vertical="center" wrapText="1"/>
    </xf>
    <xf numFmtId="0" fontId="9" fillId="0" borderId="6" xfId="8" applyBorder="1" applyAlignment="1">
      <alignment horizontal="left" vertical="center" wrapText="1"/>
    </xf>
    <xf numFmtId="0" fontId="9" fillId="0" borderId="7" xfId="8" applyBorder="1" applyAlignment="1">
      <alignment horizontal="left" vertical="center" wrapText="1"/>
    </xf>
    <xf numFmtId="0" fontId="23" fillId="0" borderId="1" xfId="128">
      <alignment horizontal="left" vertical="center" wrapText="1"/>
    </xf>
    <xf numFmtId="0" fontId="23" fillId="0" borderId="9" xfId="128" applyFont="1" applyBorder="1">
      <alignment horizontal="left" vertical="center" wrapText="1"/>
    </xf>
    <xf numFmtId="0" fontId="23" fillId="0" borderId="10" xfId="128" applyFont="1" applyBorder="1">
      <alignment horizontal="left" vertical="center" wrapText="1"/>
    </xf>
    <xf numFmtId="0" fontId="23" fillId="0" borderId="8" xfId="128" applyFont="1" applyBorder="1" applyAlignment="1">
      <alignment horizontal="center" vertical="center" wrapText="1"/>
    </xf>
    <xf numFmtId="0" fontId="23" fillId="0" borderId="11" xfId="128" applyFont="1" applyBorder="1" applyAlignment="1">
      <alignment horizontal="center" vertical="center" wrapText="1"/>
    </xf>
    <xf numFmtId="0" fontId="23" fillId="0" borderId="6" xfId="128" applyBorder="1">
      <alignment horizontal="left" vertical="center" wrapText="1"/>
    </xf>
    <xf numFmtId="0" fontId="23" fillId="0" borderId="12" xfId="128" applyFont="1" applyBorder="1">
      <alignment horizontal="left" vertical="center" wrapText="1"/>
    </xf>
    <xf numFmtId="0" fontId="23" fillId="0" borderId="13" xfId="128" applyFont="1" applyBorder="1">
      <alignment horizontal="left" vertical="center" wrapText="1"/>
    </xf>
    <xf numFmtId="0" fontId="9" fillId="0" borderId="5" xfId="8" applyFont="1" applyBorder="1" applyAlignment="1">
      <alignment horizontal="left" vertical="center" wrapText="1"/>
    </xf>
    <xf numFmtId="0" fontId="9" fillId="0" borderId="6" xfId="8" applyFont="1" applyBorder="1" applyAlignment="1">
      <alignment horizontal="left" vertical="center" wrapText="1"/>
    </xf>
    <xf numFmtId="0" fontId="2" fillId="0" borderId="0" xfId="1" applyAlignment="1">
      <alignment horizontal="center" vertical="center"/>
    </xf>
    <xf numFmtId="0" fontId="9" fillId="2" borderId="2" xfId="8" applyFill="1" applyBorder="1" applyAlignment="1">
      <alignment horizontal="left" vertical="center"/>
    </xf>
    <xf numFmtId="0" fontId="9" fillId="2" borderId="3" xfId="8" applyFill="1" applyBorder="1" applyAlignment="1">
      <alignment horizontal="left" vertical="center"/>
    </xf>
    <xf numFmtId="0" fontId="9" fillId="2" borderId="4" xfId="8" applyFill="1" applyBorder="1" applyAlignment="1">
      <alignment horizontal="left" vertical="center"/>
    </xf>
    <xf numFmtId="0" fontId="23" fillId="0" borderId="5" xfId="128" applyBorder="1">
      <alignment horizontal="left" vertical="center" wrapText="1"/>
    </xf>
    <xf numFmtId="0" fontId="6" fillId="0" borderId="6" xfId="401" applyBorder="1" applyAlignment="1">
      <alignment horizontal="left" vertical="center" wrapText="1"/>
    </xf>
    <xf numFmtId="0" fontId="11" fillId="0" borderId="0" xfId="0" applyFont="1" applyAlignment="1">
      <alignment horizontal="center" wrapText="1"/>
    </xf>
    <xf numFmtId="0" fontId="3" fillId="4" borderId="2" xfId="1" applyFont="1" applyFill="1" applyBorder="1" applyAlignment="1">
      <alignment horizontal="left" vertical="center" wrapText="1"/>
    </xf>
    <xf numFmtId="0" fontId="3" fillId="4" borderId="3" xfId="1" applyFont="1" applyFill="1" applyBorder="1" applyAlignment="1">
      <alignment horizontal="left" vertical="center" wrapText="1"/>
    </xf>
    <xf numFmtId="0" fontId="3" fillId="4" borderId="4" xfId="1" applyFont="1" applyFill="1" applyBorder="1" applyAlignment="1">
      <alignment horizontal="left" vertical="center" wrapText="1"/>
    </xf>
    <xf numFmtId="0" fontId="2" fillId="5" borderId="2" xfId="1" applyFont="1" applyFill="1" applyBorder="1" applyAlignment="1">
      <alignment horizontal="left" vertical="center"/>
    </xf>
    <xf numFmtId="0" fontId="2" fillId="5" borderId="3" xfId="1" applyFont="1" applyFill="1" applyBorder="1" applyAlignment="1">
      <alignment horizontal="left" vertical="center"/>
    </xf>
    <xf numFmtId="0" fontId="2" fillId="5" borderId="4" xfId="1" applyFont="1" applyFill="1" applyBorder="1" applyAlignment="1">
      <alignment horizontal="left" vertical="center"/>
    </xf>
    <xf numFmtId="0" fontId="25" fillId="3" borderId="2" xfId="1" applyFont="1" applyFill="1" applyBorder="1" applyAlignment="1" applyProtection="1">
      <alignment horizontal="left" vertical="top"/>
      <protection locked="0"/>
    </xf>
    <xf numFmtId="0" fontId="25" fillId="3" borderId="3" xfId="1" applyFont="1" applyFill="1" applyBorder="1" applyAlignment="1" applyProtection="1">
      <alignment horizontal="left" vertical="top"/>
      <protection locked="0"/>
    </xf>
    <xf numFmtId="0" fontId="25" fillId="3" borderId="2" xfId="1" applyFont="1" applyFill="1" applyBorder="1" applyAlignment="1" applyProtection="1">
      <alignment horizontal="left" vertical="center"/>
      <protection locked="0"/>
    </xf>
    <xf numFmtId="0" fontId="25" fillId="3" borderId="3" xfId="1" applyFont="1" applyFill="1" applyBorder="1" applyAlignment="1" applyProtection="1">
      <alignment horizontal="left" vertical="center"/>
      <protection locked="0"/>
    </xf>
    <xf numFmtId="0" fontId="9" fillId="2" borderId="6" xfId="8" applyFill="1" applyBorder="1" applyAlignment="1">
      <alignment horizontal="center" vertical="center" wrapText="1"/>
    </xf>
    <xf numFmtId="0" fontId="9" fillId="2" borderId="1" xfId="19" applyFont="1" applyFill="1" applyBorder="1" applyAlignment="1" applyProtection="1">
      <alignment horizontal="center" vertical="center"/>
    </xf>
    <xf numFmtId="0" fontId="28" fillId="0" borderId="0" xfId="1" applyFont="1">
      <alignment horizontal="left" vertical="center"/>
    </xf>
    <xf numFmtId="0" fontId="25" fillId="3" borderId="2" xfId="1" applyFont="1" applyFill="1" applyBorder="1" applyProtection="1">
      <alignment horizontal="left" vertical="center"/>
      <protection locked="0"/>
    </xf>
    <xf numFmtId="0" fontId="25" fillId="3" borderId="4" xfId="1" applyFont="1" applyFill="1" applyBorder="1" applyProtection="1">
      <alignment horizontal="left" vertical="center"/>
      <protection locked="0"/>
    </xf>
    <xf numFmtId="0" fontId="8" fillId="0" borderId="0" xfId="4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1" xfId="8" applyBorder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14" fontId="12" fillId="0" borderId="2" xfId="1" applyNumberFormat="1" applyFont="1" applyBorder="1" applyAlignment="1">
      <alignment horizontal="center" vertical="center"/>
    </xf>
    <xf numFmtId="0" fontId="2" fillId="0" borderId="2" xfId="1" applyBorder="1" applyAlignment="1">
      <alignment horizontal="left" vertical="center"/>
    </xf>
    <xf numFmtId="0" fontId="2" fillId="0" borderId="3" xfId="1" applyBorder="1" applyAlignment="1">
      <alignment horizontal="left" vertical="center"/>
    </xf>
    <xf numFmtId="0" fontId="2" fillId="0" borderId="4" xfId="1" applyBorder="1" applyAlignment="1">
      <alignment horizontal="left" vertical="center"/>
    </xf>
    <xf numFmtId="0" fontId="12" fillId="0" borderId="1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2" xfId="1" applyBorder="1" applyAlignment="1">
      <alignment horizontal="left" vertical="center" wrapText="1"/>
    </xf>
    <xf numFmtId="0" fontId="2" fillId="0" borderId="3" xfId="1" applyBorder="1" applyAlignment="1">
      <alignment horizontal="left" vertical="center" wrapText="1"/>
    </xf>
    <xf numFmtId="0" fontId="2" fillId="0" borderId="4" xfId="1" applyBorder="1" applyAlignment="1">
      <alignment horizontal="left" vertical="center" wrapText="1"/>
    </xf>
  </cellXfs>
  <cellStyles count="402">
    <cellStyle name="Followed Hyperlink" xfId="3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9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Hyperlink" xfId="2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/>
    <cellStyle name="Hyperlink 2" xfId="20"/>
    <cellStyle name="ICRHB Document Title" xfId="4"/>
    <cellStyle name="ICRHB Normal" xfId="1"/>
    <cellStyle name="ICRHB Paragraph Header" xfId="7"/>
    <cellStyle name="ICRHB Section Header" xfId="5"/>
    <cellStyle name="ICRHB Section Subheader" xfId="6"/>
    <cellStyle name="ICRHB Table Header" xfId="8"/>
    <cellStyle name="ICRHB Table Text" xfId="128"/>
    <cellStyle name="Normal" xfId="0" builtinId="0"/>
    <cellStyle name="Normal 2" xfId="21"/>
    <cellStyle name="Normal 2 2" xfId="19"/>
    <cellStyle name="Normal 3" xfId="22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81280</xdr:colOff>
      <xdr:row>1</xdr:row>
      <xdr:rowOff>182880</xdr:rowOff>
    </xdr:from>
    <xdr:to>
      <xdr:col>1</xdr:col>
      <xdr:colOff>944880</xdr:colOff>
      <xdr:row>1</xdr:row>
      <xdr:rowOff>873760</xdr:rowOff>
    </xdr:to>
    <xdr:pic>
      <xdr:nvPicPr>
        <xdr:cNvPr id="4" name="Picture 3" descr="D:\IPMA\Website\Intranet\323 Official Graphics\IPMA_full_logo_sm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" y="345440"/>
          <a:ext cx="863600" cy="690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2956560</xdr:colOff>
      <xdr:row>1</xdr:row>
      <xdr:rowOff>316992</xdr:rowOff>
    </xdr:from>
    <xdr:to>
      <xdr:col>3</xdr:col>
      <xdr:colOff>1083552</xdr:colOff>
      <xdr:row>1</xdr:row>
      <xdr:rowOff>784992</xdr:rowOff>
    </xdr:to>
    <xdr:pic>
      <xdr:nvPicPr>
        <xdr:cNvPr id="5" name="Picture 4" descr="LOGO%20novi%20za%20statut-HUUP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48912" y="493776"/>
          <a:ext cx="1620000" cy="46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355600</xdr:colOff>
      <xdr:row>0</xdr:row>
      <xdr:rowOff>203200</xdr:rowOff>
    </xdr:from>
    <xdr:to>
      <xdr:col>2</xdr:col>
      <xdr:colOff>365760</xdr:colOff>
      <xdr:row>0</xdr:row>
      <xdr:rowOff>898525</xdr:rowOff>
    </xdr:to>
    <xdr:pic>
      <xdr:nvPicPr>
        <xdr:cNvPr id="2" name="Picture 1" descr="D:\IPMA\Website\Intranet\323 Official Graphics\IPMA_full_logo_sm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" y="203200"/>
          <a:ext cx="876300" cy="695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719328</xdr:colOff>
      <xdr:row>0</xdr:row>
      <xdr:rowOff>353568</xdr:rowOff>
    </xdr:from>
    <xdr:to>
      <xdr:col>8</xdr:col>
      <xdr:colOff>144768</xdr:colOff>
      <xdr:row>0</xdr:row>
      <xdr:rowOff>821568</xdr:rowOff>
    </xdr:to>
    <xdr:pic>
      <xdr:nvPicPr>
        <xdr:cNvPr id="3" name="Picture 2" descr="LOGO%20novi%20za%20statut-HUUP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11168" y="353568"/>
          <a:ext cx="1620000" cy="46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PMCert Color">
  <a:themeElements>
    <a:clrScheme name="Custom 275">
      <a:dk1>
        <a:sysClr val="windowText" lastClr="000000"/>
      </a:dk1>
      <a:lt1>
        <a:sysClr val="window" lastClr="FFFFFF"/>
      </a:lt1>
      <a:dk2>
        <a:srgbClr val="800000"/>
      </a:dk2>
      <a:lt2>
        <a:srgbClr val="0000FF"/>
      </a:lt2>
      <a:accent1>
        <a:srgbClr val="FFC4C9"/>
      </a:accent1>
      <a:accent2>
        <a:srgbClr val="CCEEFF"/>
      </a:accent2>
      <a:accent3>
        <a:srgbClr val="DEFECE"/>
      </a:accent3>
      <a:accent4>
        <a:srgbClr val="EEDEFE"/>
      </a:accent4>
      <a:accent5>
        <a:srgbClr val="FFFFCC"/>
      </a:accent5>
      <a:accent6>
        <a:srgbClr val="F79646"/>
      </a:accent6>
      <a:hlink>
        <a:srgbClr val="0099EE"/>
      </a:hlink>
      <a:folHlink>
        <a:srgbClr val="CC00CC"/>
      </a:folHlink>
    </a:clrScheme>
    <a:fontScheme name="Office 2">
      <a:majorFont>
        <a:latin typeface="Calibri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ambria"/>
        <a:ea typeface=""/>
        <a:cs typeface=""/>
        <a:font script="Jpan" typeface="ＭＳ Ｐ明朝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ert@ipma.hr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2:G23"/>
  <sheetViews>
    <sheetView showGridLines="0" zoomScale="125" zoomScaleNormal="125" zoomScalePageLayoutView="125" workbookViewId="0">
      <selection activeCell="F2" sqref="F2"/>
    </sheetView>
  </sheetViews>
  <sheetFormatPr defaultColWidth="10.88671875" defaultRowHeight="13.8" x14ac:dyDescent="0.3"/>
  <cols>
    <col min="1" max="1" width="2.88671875" style="1" customWidth="1"/>
    <col min="2" max="2" width="15.88671875" style="1" customWidth="1"/>
    <col min="3" max="3" width="50.88671875" style="1" customWidth="1"/>
    <col min="4" max="4" width="15.88671875" style="1" customWidth="1"/>
    <col min="5" max="16384" width="10.88671875" style="1"/>
  </cols>
  <sheetData>
    <row r="2" spans="1:7" ht="78.900000000000006" customHeight="1" x14ac:dyDescent="0.3">
      <c r="A2" s="83"/>
      <c r="B2" s="83"/>
      <c r="C2" s="30" t="s">
        <v>76</v>
      </c>
      <c r="D2" s="32"/>
      <c r="E2" s="29"/>
    </row>
    <row r="3" spans="1:7" ht="27.9" customHeight="1" x14ac:dyDescent="0.3">
      <c r="B3" s="59"/>
      <c r="C3" s="57" t="s">
        <v>1</v>
      </c>
      <c r="D3" s="59"/>
      <c r="E3" s="59"/>
      <c r="F3" s="59"/>
      <c r="G3" s="59"/>
    </row>
    <row r="5" spans="1:7" s="6" customFormat="1" ht="18" customHeight="1" x14ac:dyDescent="0.3">
      <c r="B5" s="84" t="s">
        <v>12</v>
      </c>
      <c r="C5" s="85"/>
      <c r="D5" s="86"/>
    </row>
    <row r="6" spans="1:7" s="10" customFormat="1" ht="15" customHeight="1" x14ac:dyDescent="0.25">
      <c r="B6" s="70" t="s">
        <v>13</v>
      </c>
      <c r="C6" s="87" t="s">
        <v>14</v>
      </c>
      <c r="D6" s="87"/>
    </row>
    <row r="7" spans="1:7" s="10" customFormat="1" ht="15" customHeight="1" x14ac:dyDescent="0.25">
      <c r="B7" s="71"/>
      <c r="C7" s="88" t="s">
        <v>108</v>
      </c>
      <c r="D7" s="78"/>
    </row>
    <row r="8" spans="1:7" s="7" customFormat="1" x14ac:dyDescent="0.25">
      <c r="B8" s="8"/>
      <c r="D8" s="9"/>
    </row>
    <row r="10" spans="1:7" s="6" customFormat="1" ht="18" customHeight="1" x14ac:dyDescent="0.3">
      <c r="B10" s="84" t="s">
        <v>15</v>
      </c>
      <c r="C10" s="85"/>
      <c r="D10" s="86"/>
    </row>
    <row r="11" spans="1:7" s="43" customFormat="1" ht="18.899999999999999" customHeight="1" x14ac:dyDescent="0.25">
      <c r="B11" s="45" t="s">
        <v>100</v>
      </c>
      <c r="C11" s="68" t="s">
        <v>96</v>
      </c>
      <c r="D11" s="69"/>
    </row>
    <row r="12" spans="1:7" s="43" customFormat="1" ht="18" customHeight="1" x14ac:dyDescent="0.25">
      <c r="B12" s="45" t="s">
        <v>61</v>
      </c>
      <c r="C12" s="68" t="s">
        <v>97</v>
      </c>
      <c r="D12" s="69"/>
    </row>
    <row r="13" spans="1:7" s="7" customFormat="1" ht="30" customHeight="1" x14ac:dyDescent="0.25">
      <c r="B13" s="31" t="s">
        <v>16</v>
      </c>
      <c r="C13" s="73" t="s">
        <v>95</v>
      </c>
      <c r="D13" s="73"/>
    </row>
    <row r="14" spans="1:7" s="43" customFormat="1" ht="30" customHeight="1" x14ac:dyDescent="0.25">
      <c r="B14" s="44" t="s">
        <v>31</v>
      </c>
      <c r="C14" s="68" t="s">
        <v>60</v>
      </c>
      <c r="D14" s="69"/>
    </row>
    <row r="15" spans="1:7" s="7" customFormat="1" ht="41.1" customHeight="1" x14ac:dyDescent="0.25">
      <c r="B15" s="70" t="s">
        <v>24</v>
      </c>
      <c r="C15" s="74" t="s">
        <v>77</v>
      </c>
      <c r="D15" s="75"/>
    </row>
    <row r="16" spans="1:7" s="7" customFormat="1" ht="42.9" customHeight="1" x14ac:dyDescent="0.25">
      <c r="B16" s="72"/>
      <c r="C16" s="76" t="s">
        <v>98</v>
      </c>
      <c r="D16" s="77"/>
    </row>
    <row r="17" spans="2:4" s="7" customFormat="1" ht="56.1" customHeight="1" x14ac:dyDescent="0.25">
      <c r="B17" s="72"/>
      <c r="C17" s="78" t="s">
        <v>78</v>
      </c>
      <c r="D17" s="78"/>
    </row>
    <row r="18" spans="2:4" s="43" customFormat="1" ht="51" customHeight="1" x14ac:dyDescent="0.25">
      <c r="B18" s="81" t="s">
        <v>62</v>
      </c>
      <c r="C18" s="74" t="s">
        <v>63</v>
      </c>
      <c r="D18" s="75"/>
    </row>
    <row r="19" spans="2:4" s="43" customFormat="1" ht="18" customHeight="1" x14ac:dyDescent="0.25">
      <c r="B19" s="82"/>
      <c r="C19" s="79" t="s">
        <v>79</v>
      </c>
      <c r="D19" s="80"/>
    </row>
    <row r="20" spans="2:4" s="7" customFormat="1" ht="39.9" customHeight="1" x14ac:dyDescent="0.25">
      <c r="B20" s="45" t="s">
        <v>66</v>
      </c>
      <c r="C20" s="68" t="s">
        <v>99</v>
      </c>
      <c r="D20" s="69"/>
    </row>
    <row r="23" spans="2:4" x14ac:dyDescent="0.3">
      <c r="B23" s="46" t="s">
        <v>107</v>
      </c>
    </row>
  </sheetData>
  <mergeCells count="18">
    <mergeCell ref="A2:B2"/>
    <mergeCell ref="B5:D5"/>
    <mergeCell ref="C6:D6"/>
    <mergeCell ref="C7:D7"/>
    <mergeCell ref="B10:D10"/>
    <mergeCell ref="C20:D20"/>
    <mergeCell ref="B6:B7"/>
    <mergeCell ref="B15:B17"/>
    <mergeCell ref="C13:D13"/>
    <mergeCell ref="C15:D15"/>
    <mergeCell ref="C16:D16"/>
    <mergeCell ref="C17:D17"/>
    <mergeCell ref="C14:D14"/>
    <mergeCell ref="C18:D18"/>
    <mergeCell ref="C19:D19"/>
    <mergeCell ref="C11:D11"/>
    <mergeCell ref="C12:D12"/>
    <mergeCell ref="B18:B19"/>
  </mergeCells>
  <phoneticPr fontId="10" type="noConversion"/>
  <hyperlinks>
    <hyperlink ref="C7" r:id="rId1"/>
  </hyperlinks>
  <pageMargins left="0.79000000000000015" right="0.79000000000000015" top="0.79000000000000015" bottom="0.79000000000000015" header="0.79000000000000015" footer="0.79000000000000015"/>
  <pageSetup paperSize="9" orientation="portrait" horizontalDpi="4294967292" verticalDpi="4294967292" r:id="rId2"/>
  <headerFooter>
    <oddFooter>&amp;L&amp;K000000IPMA ICR Handbook_x000D_&amp;KFF0000IPMA Internal Document&amp;C&amp;K000000&amp;P of &amp;N&amp;R&amp;K000000Self-Assessment_x000D_v0.5, 20.06.2016</oddFooter>
  </headerFooter>
  <drawing r:id="rId3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M101"/>
  <sheetViews>
    <sheetView showGridLines="0" zoomScale="125" zoomScaleNormal="125" zoomScalePageLayoutView="125" workbookViewId="0">
      <pane ySplit="7" topLeftCell="A29" activePane="bottomLeft" state="frozenSplit"/>
      <selection activeCell="C3" sqref="C3"/>
      <selection pane="bottomLeft" activeCell="G36" sqref="G36:J36"/>
    </sheetView>
  </sheetViews>
  <sheetFormatPr defaultColWidth="10.88671875" defaultRowHeight="13.2" x14ac:dyDescent="0.3"/>
  <cols>
    <col min="1" max="1" width="3" style="12" customWidth="1"/>
    <col min="2" max="2" width="7.6640625" style="12" customWidth="1"/>
    <col min="3" max="3" width="41.109375" style="11" customWidth="1"/>
    <col min="4" max="5" width="10.88671875" style="12" customWidth="1"/>
    <col min="6" max="6" width="2.88671875" style="12" customWidth="1"/>
    <col min="7" max="7" width="10.88671875" style="12" customWidth="1"/>
    <col min="8" max="8" width="2.88671875" style="12" customWidth="1"/>
    <col min="9" max="9" width="14.44140625" style="12" customWidth="1"/>
    <col min="10" max="10" width="19.88671875" style="12" customWidth="1"/>
    <col min="11" max="12" width="10.88671875" style="12"/>
    <col min="13" max="13" width="0" style="60" hidden="1" customWidth="1"/>
    <col min="14" max="16384" width="10.88671875" style="12"/>
  </cols>
  <sheetData>
    <row r="1" spans="2:13" ht="12.9" customHeight="1" x14ac:dyDescent="0.3">
      <c r="E1" s="11"/>
    </row>
    <row r="2" spans="2:13" ht="15.9" customHeight="1" x14ac:dyDescent="0.25">
      <c r="D2" s="26" t="s">
        <v>17</v>
      </c>
      <c r="E2" s="27"/>
      <c r="F2" s="13"/>
      <c r="G2" s="26" t="s">
        <v>18</v>
      </c>
      <c r="I2" s="26" t="s">
        <v>32</v>
      </c>
    </row>
    <row r="3" spans="2:13" ht="18" customHeight="1" x14ac:dyDescent="0.3">
      <c r="B3" s="2" t="s">
        <v>10</v>
      </c>
      <c r="D3" s="103" t="s">
        <v>25</v>
      </c>
      <c r="E3" s="104"/>
      <c r="F3" s="14"/>
      <c r="G3" s="33" t="s">
        <v>86</v>
      </c>
      <c r="I3" s="48" t="s">
        <v>72</v>
      </c>
      <c r="J3" s="66" t="str">
        <f>IF(AND(OR(G3="C",G3="D"),OR((I3="Programme"),I3="Portfolio")),"   Invalid Domain or Level","")</f>
        <v/>
      </c>
    </row>
    <row r="4" spans="2:13" ht="15.9" customHeight="1" x14ac:dyDescent="0.3">
      <c r="B4" s="42" t="s">
        <v>59</v>
      </c>
      <c r="F4" s="13"/>
      <c r="G4" s="47"/>
    </row>
    <row r="5" spans="2:13" s="16" customFormat="1" ht="48" customHeight="1" x14ac:dyDescent="0.25">
      <c r="B5" s="89" t="s">
        <v>87</v>
      </c>
      <c r="C5" s="89"/>
      <c r="D5" s="90" t="str">
        <f>IF(OR(G3="",I3=""),"",IF(G3="D",G98,IF(I3="Project",G99,IF(I3="Portfolio",G101,G100))))</f>
        <v>I can provide clear and convincing evidence of my knowledge about this competence element.</v>
      </c>
      <c r="E5" s="91"/>
      <c r="F5" s="91"/>
      <c r="G5" s="91"/>
      <c r="H5" s="91"/>
      <c r="I5" s="91"/>
      <c r="J5" s="92"/>
      <c r="M5" s="61"/>
    </row>
    <row r="6" spans="2:13" s="16" customFormat="1" ht="20.100000000000001" customHeight="1" x14ac:dyDescent="0.3">
      <c r="C6" s="15"/>
      <c r="D6" s="93" t="s">
        <v>92</v>
      </c>
      <c r="E6" s="94"/>
      <c r="F6" s="94"/>
      <c r="G6" s="94"/>
      <c r="H6" s="94"/>
      <c r="I6" s="94"/>
      <c r="J6" s="95"/>
      <c r="M6" s="61"/>
    </row>
    <row r="7" spans="2:13" s="16" customFormat="1" ht="39.9" customHeight="1" x14ac:dyDescent="0.3">
      <c r="B7" s="101" t="s">
        <v>71</v>
      </c>
      <c r="C7" s="101"/>
      <c r="D7" s="65" t="s">
        <v>91</v>
      </c>
      <c r="E7" s="65" t="s">
        <v>70</v>
      </c>
      <c r="F7" s="64"/>
      <c r="G7" s="100" t="s">
        <v>64</v>
      </c>
      <c r="H7" s="100"/>
      <c r="I7" s="100"/>
      <c r="J7" s="100"/>
      <c r="M7" s="61"/>
    </row>
    <row r="8" spans="2:13" ht="18" customHeight="1" x14ac:dyDescent="0.3">
      <c r="C8" s="25" t="s">
        <v>20</v>
      </c>
      <c r="D8" s="17"/>
      <c r="E8" s="17"/>
      <c r="F8" s="18"/>
    </row>
    <row r="9" spans="2:13" ht="15.9" customHeight="1" x14ac:dyDescent="0.3">
      <c r="B9" s="38" t="str">
        <f>CONCATENATE($E$98,".3.",M9)</f>
        <v>4.3.1</v>
      </c>
      <c r="C9" s="56" t="s">
        <v>33</v>
      </c>
      <c r="D9" s="33">
        <v>2</v>
      </c>
      <c r="E9" s="33"/>
      <c r="F9" s="19"/>
      <c r="G9" s="96"/>
      <c r="H9" s="97"/>
      <c r="I9" s="97"/>
      <c r="J9" s="97"/>
      <c r="K9" s="41"/>
      <c r="M9" s="60">
        <v>1</v>
      </c>
    </row>
    <row r="10" spans="2:13" ht="15.9" customHeight="1" x14ac:dyDescent="0.3">
      <c r="B10" s="38" t="str">
        <f>CONCATENATE($E$98,".3.",M10)</f>
        <v>4.3.2</v>
      </c>
      <c r="C10" s="56" t="s">
        <v>34</v>
      </c>
      <c r="D10" s="33">
        <v>3</v>
      </c>
      <c r="E10" s="33"/>
      <c r="F10" s="19"/>
      <c r="G10" s="98"/>
      <c r="H10" s="99"/>
      <c r="I10" s="99"/>
      <c r="J10" s="99"/>
      <c r="K10" s="41"/>
      <c r="M10" s="60">
        <f>1+M9</f>
        <v>2</v>
      </c>
    </row>
    <row r="11" spans="2:13" ht="15.9" customHeight="1" x14ac:dyDescent="0.3">
      <c r="B11" s="38" t="str">
        <f>CONCATENATE($E$98,".3.",M11)</f>
        <v>4.3.3</v>
      </c>
      <c r="C11" s="56" t="s">
        <v>35</v>
      </c>
      <c r="D11" s="33">
        <v>2</v>
      </c>
      <c r="E11" s="33"/>
      <c r="F11" s="19"/>
      <c r="G11" s="98"/>
      <c r="H11" s="99"/>
      <c r="I11" s="99"/>
      <c r="J11" s="99"/>
      <c r="K11" s="41"/>
      <c r="M11" s="60">
        <f t="shared" ref="M11:M13" si="0">1+M10</f>
        <v>3</v>
      </c>
    </row>
    <row r="12" spans="2:13" ht="15.9" customHeight="1" x14ac:dyDescent="0.3">
      <c r="B12" s="38" t="str">
        <f>CONCATENATE($E$98,".3.",M12)</f>
        <v>4.3.4</v>
      </c>
      <c r="C12" s="56" t="s">
        <v>36</v>
      </c>
      <c r="D12" s="33">
        <v>2</v>
      </c>
      <c r="E12" s="33"/>
      <c r="F12" s="19"/>
      <c r="G12" s="98"/>
      <c r="H12" s="99"/>
      <c r="I12" s="99"/>
      <c r="J12" s="99"/>
      <c r="K12" s="41"/>
      <c r="M12" s="60">
        <f t="shared" si="0"/>
        <v>4</v>
      </c>
    </row>
    <row r="13" spans="2:13" ht="15.9" customHeight="1" x14ac:dyDescent="0.3">
      <c r="B13" s="38" t="str">
        <f>CONCATENATE($E$98,".3.",M13)</f>
        <v>4.3.5</v>
      </c>
      <c r="C13" s="56" t="s">
        <v>37</v>
      </c>
      <c r="D13" s="33">
        <v>3</v>
      </c>
      <c r="E13" s="33"/>
      <c r="F13" s="19"/>
      <c r="G13" s="98"/>
      <c r="H13" s="99"/>
      <c r="I13" s="99"/>
      <c r="J13" s="99"/>
      <c r="K13" s="41"/>
      <c r="M13" s="60">
        <f t="shared" si="0"/>
        <v>5</v>
      </c>
    </row>
    <row r="14" spans="2:13" s="22" customFormat="1" ht="21" customHeight="1" x14ac:dyDescent="0.3">
      <c r="C14" s="50" t="s">
        <v>81</v>
      </c>
      <c r="D14" s="52">
        <f>IF(COUNTIF(D9:D13,"")=$M13,"",(COUNTIF(D9:D13,3)))</f>
        <v>2</v>
      </c>
      <c r="E14" s="52" t="str">
        <f>IF(COUNTIF(E9:E13,"")=$M13,"",(COUNTIF(E9:E13,3)))</f>
        <v/>
      </c>
      <c r="F14" s="20"/>
      <c r="G14" s="21"/>
      <c r="H14" s="21"/>
      <c r="I14" s="21"/>
      <c r="J14" s="21"/>
      <c r="M14" s="62"/>
    </row>
    <row r="15" spans="2:13" ht="13.8" x14ac:dyDescent="0.3">
      <c r="D15" s="35"/>
      <c r="E15" s="17"/>
      <c r="F15" s="18"/>
      <c r="G15" s="23"/>
      <c r="H15" s="23"/>
      <c r="I15" s="23"/>
      <c r="J15" s="23"/>
    </row>
    <row r="16" spans="2:13" ht="18" customHeight="1" x14ac:dyDescent="0.3">
      <c r="C16" s="25" t="s">
        <v>21</v>
      </c>
      <c r="D16" s="17"/>
      <c r="E16" s="17"/>
      <c r="F16" s="18"/>
      <c r="G16" s="23"/>
      <c r="H16" s="23"/>
      <c r="I16" s="23"/>
      <c r="J16" s="23"/>
    </row>
    <row r="17" spans="2:13" ht="15.9" customHeight="1" x14ac:dyDescent="0.3">
      <c r="B17" s="38" t="str">
        <f t="shared" ref="B17:B26" si="1">CONCATENATE($E$98,".4.",M17)</f>
        <v>4.4.1</v>
      </c>
      <c r="C17" s="56" t="s">
        <v>38</v>
      </c>
      <c r="D17" s="33">
        <v>3</v>
      </c>
      <c r="E17" s="33"/>
      <c r="F17" s="19"/>
      <c r="G17" s="98"/>
      <c r="H17" s="99"/>
      <c r="I17" s="99"/>
      <c r="J17" s="99"/>
      <c r="K17" s="41"/>
      <c r="M17" s="60">
        <v>1</v>
      </c>
    </row>
    <row r="18" spans="2:13" ht="15.9" customHeight="1" x14ac:dyDescent="0.3">
      <c r="B18" s="38" t="str">
        <f t="shared" si="1"/>
        <v>4.4.2</v>
      </c>
      <c r="C18" s="56" t="s">
        <v>39</v>
      </c>
      <c r="D18" s="33">
        <v>3</v>
      </c>
      <c r="E18" s="33"/>
      <c r="F18" s="19"/>
      <c r="G18" s="98"/>
      <c r="H18" s="99"/>
      <c r="I18" s="99"/>
      <c r="J18" s="99"/>
      <c r="K18" s="41"/>
      <c r="M18" s="60">
        <f t="shared" ref="M18:M26" si="2">1+M17</f>
        <v>2</v>
      </c>
    </row>
    <row r="19" spans="2:13" ht="15.9" customHeight="1" x14ac:dyDescent="0.3">
      <c r="B19" s="38" t="str">
        <f t="shared" si="1"/>
        <v>4.4.3</v>
      </c>
      <c r="C19" s="56" t="s">
        <v>40</v>
      </c>
      <c r="D19" s="33">
        <v>3</v>
      </c>
      <c r="E19" s="33"/>
      <c r="F19" s="19"/>
      <c r="G19" s="98"/>
      <c r="H19" s="99"/>
      <c r="I19" s="99"/>
      <c r="J19" s="99"/>
      <c r="K19" s="41"/>
      <c r="M19" s="60">
        <f t="shared" si="2"/>
        <v>3</v>
      </c>
    </row>
    <row r="20" spans="2:13" ht="15.9" customHeight="1" x14ac:dyDescent="0.3">
      <c r="B20" s="38" t="str">
        <f t="shared" si="1"/>
        <v>4.4.4</v>
      </c>
      <c r="C20" s="56" t="s">
        <v>41</v>
      </c>
      <c r="D20" s="33">
        <v>3</v>
      </c>
      <c r="E20" s="33"/>
      <c r="F20" s="19"/>
      <c r="G20" s="98"/>
      <c r="H20" s="99"/>
      <c r="I20" s="99"/>
      <c r="J20" s="99"/>
      <c r="K20" s="41"/>
      <c r="M20" s="60">
        <f t="shared" si="2"/>
        <v>4</v>
      </c>
    </row>
    <row r="21" spans="2:13" ht="15.9" customHeight="1" x14ac:dyDescent="0.3">
      <c r="B21" s="38" t="str">
        <f t="shared" si="1"/>
        <v>4.4.5</v>
      </c>
      <c r="C21" s="56" t="s">
        <v>42</v>
      </c>
      <c r="D21" s="33">
        <v>3</v>
      </c>
      <c r="E21" s="33"/>
      <c r="F21" s="19"/>
      <c r="G21" s="98"/>
      <c r="H21" s="99"/>
      <c r="I21" s="99"/>
      <c r="J21" s="99"/>
      <c r="K21" s="41"/>
      <c r="M21" s="60">
        <f t="shared" si="2"/>
        <v>5</v>
      </c>
    </row>
    <row r="22" spans="2:13" ht="15.9" customHeight="1" x14ac:dyDescent="0.3">
      <c r="B22" s="38" t="str">
        <f t="shared" si="1"/>
        <v>4.4.6</v>
      </c>
      <c r="C22" s="56" t="s">
        <v>43</v>
      </c>
      <c r="D22" s="33">
        <v>3</v>
      </c>
      <c r="E22" s="33"/>
      <c r="F22" s="19"/>
      <c r="G22" s="98"/>
      <c r="H22" s="99"/>
      <c r="I22" s="99"/>
      <c r="J22" s="99"/>
      <c r="K22" s="41"/>
      <c r="M22" s="60">
        <f t="shared" si="2"/>
        <v>6</v>
      </c>
    </row>
    <row r="23" spans="2:13" ht="15.9" customHeight="1" x14ac:dyDescent="0.3">
      <c r="B23" s="38" t="str">
        <f t="shared" si="1"/>
        <v>4.4.7</v>
      </c>
      <c r="C23" s="56" t="s">
        <v>44</v>
      </c>
      <c r="D23" s="33">
        <v>3</v>
      </c>
      <c r="E23" s="33"/>
      <c r="F23" s="19"/>
      <c r="G23" s="98"/>
      <c r="H23" s="99"/>
      <c r="I23" s="99"/>
      <c r="J23" s="99"/>
      <c r="K23" s="41"/>
      <c r="M23" s="60">
        <f t="shared" si="2"/>
        <v>7</v>
      </c>
    </row>
    <row r="24" spans="2:13" ht="15.9" customHeight="1" x14ac:dyDescent="0.3">
      <c r="B24" s="38" t="str">
        <f t="shared" si="1"/>
        <v>4.4.8</v>
      </c>
      <c r="C24" s="56" t="s">
        <v>45</v>
      </c>
      <c r="D24" s="33">
        <v>3</v>
      </c>
      <c r="E24" s="33"/>
      <c r="F24" s="19"/>
      <c r="G24" s="98"/>
      <c r="H24" s="99"/>
      <c r="I24" s="99"/>
      <c r="J24" s="99"/>
      <c r="K24" s="41"/>
      <c r="M24" s="60">
        <f t="shared" si="2"/>
        <v>8</v>
      </c>
    </row>
    <row r="25" spans="2:13" ht="15.9" customHeight="1" x14ac:dyDescent="0.3">
      <c r="B25" s="38" t="str">
        <f t="shared" si="1"/>
        <v>4.4.9</v>
      </c>
      <c r="C25" s="56" t="s">
        <v>46</v>
      </c>
      <c r="D25" s="33">
        <v>3</v>
      </c>
      <c r="E25" s="33"/>
      <c r="F25" s="19"/>
      <c r="G25" s="98"/>
      <c r="H25" s="99"/>
      <c r="I25" s="99"/>
      <c r="J25" s="99"/>
      <c r="K25" s="41"/>
      <c r="M25" s="60">
        <f t="shared" si="2"/>
        <v>9</v>
      </c>
    </row>
    <row r="26" spans="2:13" ht="15.9" customHeight="1" x14ac:dyDescent="0.3">
      <c r="B26" s="38" t="str">
        <f t="shared" si="1"/>
        <v>4.4.10</v>
      </c>
      <c r="C26" s="56" t="s">
        <v>47</v>
      </c>
      <c r="D26" s="33">
        <v>3</v>
      </c>
      <c r="E26" s="33"/>
      <c r="F26" s="19"/>
      <c r="G26" s="98"/>
      <c r="H26" s="99"/>
      <c r="I26" s="99"/>
      <c r="J26" s="99"/>
      <c r="K26" s="41"/>
      <c r="M26" s="60">
        <f t="shared" si="2"/>
        <v>10</v>
      </c>
    </row>
    <row r="27" spans="2:13" s="22" customFormat="1" ht="21" customHeight="1" x14ac:dyDescent="0.3">
      <c r="C27" s="50" t="s">
        <v>81</v>
      </c>
      <c r="D27" s="52">
        <f>IF(COUNTIF(D17:D26,"")=$M26,"",(COUNTIF(D17:D26,3)))</f>
        <v>10</v>
      </c>
      <c r="E27" s="52" t="str">
        <f>IF(COUNTIF(E17:E26,"")=$M26,"",(COUNTIF(E17:E26,3)))</f>
        <v/>
      </c>
      <c r="F27" s="20"/>
      <c r="G27" s="21"/>
      <c r="H27" s="21"/>
      <c r="I27" s="21"/>
      <c r="J27" s="21"/>
      <c r="M27" s="62"/>
    </row>
    <row r="28" spans="2:13" x14ac:dyDescent="0.3">
      <c r="C28" s="24"/>
      <c r="D28" s="17"/>
      <c r="E28" s="17"/>
      <c r="F28" s="18"/>
      <c r="G28" s="23"/>
      <c r="H28" s="23"/>
      <c r="I28" s="23"/>
      <c r="J28" s="23"/>
    </row>
    <row r="29" spans="2:13" ht="18" customHeight="1" x14ac:dyDescent="0.3">
      <c r="C29" s="25" t="s">
        <v>22</v>
      </c>
      <c r="D29" s="17"/>
      <c r="E29" s="17"/>
      <c r="F29" s="18"/>
      <c r="G29" s="23"/>
      <c r="H29" s="23"/>
      <c r="I29" s="23"/>
      <c r="J29" s="23"/>
    </row>
    <row r="30" spans="2:13" ht="15.9" customHeight="1" x14ac:dyDescent="0.3">
      <c r="B30" s="38" t="str">
        <f t="shared" ref="B30:B42" si="3">CONCATENATE($E$98,".5.",M30)</f>
        <v>4.5.1</v>
      </c>
      <c r="C30" s="56" t="str">
        <f>IF($I$3=""," Design",CONCATENATE(" ",$I$3," design"))</f>
        <v xml:space="preserve"> Project design</v>
      </c>
      <c r="D30" s="33">
        <v>3</v>
      </c>
      <c r="E30" s="33"/>
      <c r="F30" s="19"/>
      <c r="G30" s="98"/>
      <c r="H30" s="99"/>
      <c r="I30" s="99"/>
      <c r="J30" s="99"/>
      <c r="K30" s="41"/>
      <c r="M30" s="60">
        <v>1</v>
      </c>
    </row>
    <row r="31" spans="2:13" ht="15.9" customHeight="1" x14ac:dyDescent="0.3">
      <c r="B31" s="38" t="str">
        <f t="shared" si="3"/>
        <v>4.5.2</v>
      </c>
      <c r="C31" s="56" t="str">
        <f>IF($I$3="Project"," Requirements and objectives",IF($I$3="Portfolio"," Benefits"," Benefits and objectives"))</f>
        <v xml:space="preserve"> Requirements and objectives</v>
      </c>
      <c r="D31" s="33">
        <v>3</v>
      </c>
      <c r="E31" s="33"/>
      <c r="F31" s="19"/>
      <c r="G31" s="98"/>
      <c r="H31" s="99"/>
      <c r="I31" s="99"/>
      <c r="J31" s="99"/>
      <c r="K31" s="41"/>
      <c r="M31" s="60">
        <f t="shared" ref="M31:M42" si="4">1+M30</f>
        <v>2</v>
      </c>
    </row>
    <row r="32" spans="2:13" ht="15.9" customHeight="1" x14ac:dyDescent="0.3">
      <c r="B32" s="38" t="str">
        <f t="shared" si="3"/>
        <v>4.5.3</v>
      </c>
      <c r="C32" s="56" t="s">
        <v>48</v>
      </c>
      <c r="D32" s="33">
        <v>3</v>
      </c>
      <c r="E32" s="33"/>
      <c r="F32" s="19"/>
      <c r="G32" s="98"/>
      <c r="H32" s="99"/>
      <c r="I32" s="99"/>
      <c r="J32" s="99"/>
      <c r="K32" s="41"/>
      <c r="M32" s="60">
        <f t="shared" si="4"/>
        <v>3</v>
      </c>
    </row>
    <row r="33" spans="2:13" ht="15.9" customHeight="1" x14ac:dyDescent="0.3">
      <c r="B33" s="38" t="str">
        <f t="shared" si="3"/>
        <v>4.5.4</v>
      </c>
      <c r="C33" s="56" t="s">
        <v>49</v>
      </c>
      <c r="D33" s="33">
        <v>3</v>
      </c>
      <c r="E33" s="33"/>
      <c r="F33" s="19"/>
      <c r="G33" s="98"/>
      <c r="H33" s="99"/>
      <c r="I33" s="99"/>
      <c r="J33" s="99"/>
      <c r="K33" s="41"/>
      <c r="M33" s="60">
        <f t="shared" si="4"/>
        <v>4</v>
      </c>
    </row>
    <row r="34" spans="2:13" ht="15.9" customHeight="1" x14ac:dyDescent="0.3">
      <c r="B34" s="38" t="str">
        <f t="shared" si="3"/>
        <v>4.5.5</v>
      </c>
      <c r="C34" s="56" t="s">
        <v>50</v>
      </c>
      <c r="D34" s="33">
        <v>3</v>
      </c>
      <c r="E34" s="33"/>
      <c r="F34" s="19"/>
      <c r="G34" s="98"/>
      <c r="H34" s="99"/>
      <c r="I34" s="99"/>
      <c r="J34" s="99"/>
      <c r="K34" s="41"/>
      <c r="M34" s="60">
        <f t="shared" si="4"/>
        <v>5</v>
      </c>
    </row>
    <row r="35" spans="2:13" ht="15.9" customHeight="1" x14ac:dyDescent="0.3">
      <c r="B35" s="38" t="str">
        <f t="shared" si="3"/>
        <v>4.5.6</v>
      </c>
      <c r="C35" s="56" t="s">
        <v>51</v>
      </c>
      <c r="D35" s="33">
        <v>3</v>
      </c>
      <c r="E35" s="33"/>
      <c r="F35" s="19"/>
      <c r="G35" s="98"/>
      <c r="H35" s="99"/>
      <c r="I35" s="99"/>
      <c r="J35" s="99"/>
      <c r="K35" s="41"/>
      <c r="M35" s="60">
        <f t="shared" si="4"/>
        <v>6</v>
      </c>
    </row>
    <row r="36" spans="2:13" ht="15.9" customHeight="1" x14ac:dyDescent="0.3">
      <c r="B36" s="38" t="str">
        <f t="shared" si="3"/>
        <v>4.5.7</v>
      </c>
      <c r="C36" s="56" t="s">
        <v>52</v>
      </c>
      <c r="D36" s="33">
        <v>3</v>
      </c>
      <c r="E36" s="33"/>
      <c r="F36" s="19"/>
      <c r="G36" s="98"/>
      <c r="H36" s="99"/>
      <c r="I36" s="99"/>
      <c r="J36" s="99"/>
      <c r="K36" s="41"/>
      <c r="M36" s="60">
        <f t="shared" si="4"/>
        <v>7</v>
      </c>
    </row>
    <row r="37" spans="2:13" ht="15.9" customHeight="1" x14ac:dyDescent="0.3">
      <c r="B37" s="38" t="str">
        <f t="shared" si="3"/>
        <v>4.5.8</v>
      </c>
      <c r="C37" s="56" t="s">
        <v>53</v>
      </c>
      <c r="D37" s="33">
        <v>3</v>
      </c>
      <c r="E37" s="33"/>
      <c r="F37" s="19"/>
      <c r="G37" s="98"/>
      <c r="H37" s="99"/>
      <c r="I37" s="99"/>
      <c r="J37" s="99"/>
      <c r="K37" s="41"/>
      <c r="M37" s="60">
        <f t="shared" si="4"/>
        <v>8</v>
      </c>
    </row>
    <row r="38" spans="2:13" ht="15.9" customHeight="1" x14ac:dyDescent="0.3">
      <c r="B38" s="38" t="str">
        <f t="shared" si="3"/>
        <v>4.5.9</v>
      </c>
      <c r="C38" s="56" t="s">
        <v>54</v>
      </c>
      <c r="D38" s="33">
        <v>2</v>
      </c>
      <c r="E38" s="33"/>
      <c r="F38" s="19"/>
      <c r="G38" s="98"/>
      <c r="H38" s="99"/>
      <c r="I38" s="99"/>
      <c r="J38" s="99"/>
      <c r="K38" s="41"/>
      <c r="M38" s="60">
        <f t="shared" si="4"/>
        <v>9</v>
      </c>
    </row>
    <row r="39" spans="2:13" ht="15.9" customHeight="1" x14ac:dyDescent="0.3">
      <c r="B39" s="38" t="str">
        <f t="shared" si="3"/>
        <v>4.5.10</v>
      </c>
      <c r="C39" s="56" t="s">
        <v>55</v>
      </c>
      <c r="D39" s="33">
        <v>3</v>
      </c>
      <c r="E39" s="33"/>
      <c r="F39" s="19"/>
      <c r="G39" s="98"/>
      <c r="H39" s="99"/>
      <c r="I39" s="99"/>
      <c r="J39" s="99"/>
      <c r="K39" s="41"/>
      <c r="M39" s="60">
        <f t="shared" si="4"/>
        <v>10</v>
      </c>
    </row>
    <row r="40" spans="2:13" ht="15.9" customHeight="1" x14ac:dyDescent="0.3">
      <c r="B40" s="38" t="str">
        <f t="shared" si="3"/>
        <v>4.5.11</v>
      </c>
      <c r="C40" s="56" t="s">
        <v>56</v>
      </c>
      <c r="D40" s="33">
        <v>3</v>
      </c>
      <c r="E40" s="33"/>
      <c r="F40" s="19"/>
      <c r="G40" s="98"/>
      <c r="H40" s="99"/>
      <c r="I40" s="99"/>
      <c r="J40" s="99"/>
      <c r="K40" s="41"/>
      <c r="M40" s="60">
        <f t="shared" si="4"/>
        <v>11</v>
      </c>
    </row>
    <row r="41" spans="2:13" ht="15.9" customHeight="1" x14ac:dyDescent="0.3">
      <c r="B41" s="38" t="str">
        <f t="shared" si="3"/>
        <v>4.5.12</v>
      </c>
      <c r="C41" s="56" t="s">
        <v>57</v>
      </c>
      <c r="D41" s="33">
        <v>3</v>
      </c>
      <c r="E41" s="33"/>
      <c r="F41" s="19"/>
      <c r="G41" s="98"/>
      <c r="H41" s="99"/>
      <c r="I41" s="99"/>
      <c r="J41" s="99"/>
      <c r="K41" s="41"/>
      <c r="M41" s="60">
        <f t="shared" si="4"/>
        <v>12</v>
      </c>
    </row>
    <row r="42" spans="2:13" ht="15.9" customHeight="1" x14ac:dyDescent="0.3">
      <c r="B42" s="38" t="str">
        <f t="shared" si="3"/>
        <v>4.5.13</v>
      </c>
      <c r="C42" s="56" t="s">
        <v>58</v>
      </c>
      <c r="D42" s="33">
        <v>2</v>
      </c>
      <c r="E42" s="33"/>
      <c r="F42" s="19"/>
      <c r="G42" s="98"/>
      <c r="H42" s="99"/>
      <c r="I42" s="99"/>
      <c r="J42" s="99"/>
      <c r="K42" s="41"/>
      <c r="M42" s="60">
        <f t="shared" si="4"/>
        <v>13</v>
      </c>
    </row>
    <row r="43" spans="2:13" ht="15.9" customHeight="1" x14ac:dyDescent="0.3">
      <c r="B43" s="38" t="str">
        <f>IF($E$98=4,"",CONCATENATE($E$98,".5.",M43))</f>
        <v/>
      </c>
      <c r="C43" s="56" t="str">
        <f>IF($E$98=4,""," Select and balance")</f>
        <v/>
      </c>
      <c r="D43" s="33"/>
      <c r="E43" s="33"/>
      <c r="F43" s="19"/>
      <c r="G43" s="98"/>
      <c r="H43" s="99"/>
      <c r="I43" s="99"/>
      <c r="J43" s="99"/>
      <c r="K43" s="41"/>
      <c r="M43" s="60">
        <v>14</v>
      </c>
    </row>
    <row r="44" spans="2:13" s="22" customFormat="1" ht="21" customHeight="1" x14ac:dyDescent="0.3">
      <c r="C44" s="50" t="s">
        <v>81</v>
      </c>
      <c r="D44" s="52">
        <f>IF(COUNTIF(D30:D43,"")=$M$43,"",(COUNTIF(D30:D43,3)))</f>
        <v>11</v>
      </c>
      <c r="E44" s="52" t="str">
        <f>IF(COUNTIF(E30:E43,"")=$M$43,"",(COUNTIF(E30:E43,3)))</f>
        <v/>
      </c>
      <c r="F44" s="20"/>
      <c r="M44" s="62"/>
    </row>
    <row r="45" spans="2:13" s="1" customFormat="1" ht="15.9" customHeight="1" x14ac:dyDescent="0.3">
      <c r="F45" s="34"/>
      <c r="M45" s="63"/>
    </row>
    <row r="46" spans="2:13" s="1" customFormat="1" ht="15.9" customHeight="1" x14ac:dyDescent="0.3">
      <c r="C46" s="53" t="s">
        <v>19</v>
      </c>
      <c r="F46" s="34"/>
      <c r="M46" s="63"/>
    </row>
    <row r="47" spans="2:13" s="1" customFormat="1" ht="9" customHeight="1" x14ac:dyDescent="0.3">
      <c r="C47" s="5"/>
      <c r="F47" s="34"/>
      <c r="M47" s="63"/>
    </row>
    <row r="48" spans="2:13" s="1" customFormat="1" ht="15.9" customHeight="1" x14ac:dyDescent="0.3">
      <c r="C48" s="49" t="s">
        <v>82</v>
      </c>
      <c r="D48" s="54">
        <f>COUNTIF(D$9:D$13,3)+COUNTIF(D$17:D$26,3)+COUNTIF(D$30:D$43,3)</f>
        <v>23</v>
      </c>
      <c r="E48" s="54">
        <f>COUNTIF(E$9:E$13,3)+COUNTIF(E$17:E$26,3)+COUNTIF(E$30:E$43,3)</f>
        <v>0</v>
      </c>
      <c r="F48" s="34"/>
      <c r="M48" s="63"/>
    </row>
    <row r="49" spans="2:13" s="1" customFormat="1" ht="15.9" customHeight="1" x14ac:dyDescent="0.3">
      <c r="C49" s="49" t="s">
        <v>83</v>
      </c>
      <c r="D49" s="54">
        <f>COUNTIF(D$9:D$13,2)+COUNTIF(D$17:D$26,2)+COUNTIF(D$30:D$43,2)</f>
        <v>5</v>
      </c>
      <c r="E49" s="54">
        <f>COUNTIF(E$9:E$13,2)+COUNTIF(E$17:E$26,2)+COUNTIF(E$30:E$43,2)</f>
        <v>0</v>
      </c>
      <c r="F49" s="34"/>
      <c r="M49" s="63"/>
    </row>
    <row r="50" spans="2:13" s="1" customFormat="1" ht="15.9" customHeight="1" x14ac:dyDescent="0.3">
      <c r="C50" s="49" t="s">
        <v>84</v>
      </c>
      <c r="D50" s="54">
        <f>COUNTIF(D$9:D$13,1)+COUNTIF(D$17:D$26,1)+COUNTIF(D$30:D$43,1)</f>
        <v>0</v>
      </c>
      <c r="E50" s="54">
        <f>COUNTIF(E$9:E$13,1)+COUNTIF(E$17:E$26,1)+COUNTIF(E$30:E$43,1)</f>
        <v>0</v>
      </c>
      <c r="F50" s="34"/>
      <c r="M50" s="63"/>
    </row>
    <row r="51" spans="2:13" s="1" customFormat="1" ht="15.9" customHeight="1" x14ac:dyDescent="0.3">
      <c r="C51" s="49" t="s">
        <v>85</v>
      </c>
      <c r="D51" s="54">
        <f>IF($I$3="Project",(COUNTBLANK(D$9:D$13)+COUNTBLANK(D$17:D$26)+COUNTBLANK(D$30:D$42)),(COUNTBLANK(D$9:D$13)+COUNTBLANK(D$17:D$26)+COUNTBLANK(D$30:D$43)))</f>
        <v>0</v>
      </c>
      <c r="E51" s="54">
        <f>IF($I$3="Project",(COUNTBLANK(E$9:E$13)+COUNTBLANK(E$17:E$26)+COUNTBLANK(E$30:E$42)),(COUNTBLANK(E$9:E$13)+COUNTBLANK(E$17:E$26)+COUNTBLANK(E$30:E$43)))</f>
        <v>28</v>
      </c>
      <c r="F51" s="34"/>
      <c r="G51" s="102" t="str">
        <f>IF(D51&gt;0,"Please evaluate all competence elements",IF(G3="D","",IF(E51&gt;0,"Please evaluate all competence elements","")))</f>
        <v/>
      </c>
      <c r="H51" s="102"/>
      <c r="I51" s="102"/>
      <c r="J51" s="102"/>
      <c r="M51" s="63"/>
    </row>
    <row r="52" spans="2:13" s="1" customFormat="1" ht="9.9" customHeight="1" x14ac:dyDescent="0.3">
      <c r="B52" s="36"/>
      <c r="H52" s="40"/>
      <c r="I52" s="40"/>
      <c r="J52" s="40"/>
      <c r="K52" s="40"/>
      <c r="M52" s="63"/>
    </row>
    <row r="53" spans="2:13" s="1" customFormat="1" ht="9.9" customHeight="1" x14ac:dyDescent="0.3">
      <c r="B53" s="36"/>
      <c r="H53" s="40"/>
      <c r="I53" s="40"/>
      <c r="J53" s="40"/>
      <c r="K53" s="40"/>
      <c r="M53" s="63"/>
    </row>
    <row r="54" spans="2:13" s="1" customFormat="1" ht="15.9" customHeight="1" x14ac:dyDescent="0.3">
      <c r="B54" s="36"/>
      <c r="C54" s="1" t="s">
        <v>23</v>
      </c>
      <c r="H54" s="40"/>
      <c r="I54" s="40"/>
      <c r="J54" s="40"/>
      <c r="K54" s="40"/>
      <c r="M54" s="63"/>
    </row>
    <row r="55" spans="2:13" s="1" customFormat="1" ht="13.8" x14ac:dyDescent="0.3">
      <c r="B55" s="36"/>
      <c r="H55" s="40"/>
      <c r="I55" s="40"/>
      <c r="J55" s="40"/>
      <c r="K55" s="40"/>
      <c r="M55" s="63"/>
    </row>
    <row r="56" spans="2:13" s="1" customFormat="1" ht="13.8" x14ac:dyDescent="0.3">
      <c r="B56" s="36"/>
      <c r="H56" s="40"/>
      <c r="I56" s="40"/>
      <c r="J56" s="40"/>
      <c r="K56" s="40"/>
      <c r="M56" s="63"/>
    </row>
    <row r="57" spans="2:13" s="1" customFormat="1" ht="13.8" x14ac:dyDescent="0.3">
      <c r="B57" s="46" t="str">
        <f>Instructions!B23</f>
        <v>version 1.0</v>
      </c>
      <c r="H57" s="40"/>
      <c r="I57" s="40"/>
      <c r="J57" s="40"/>
      <c r="K57" s="40"/>
      <c r="M57" s="63"/>
    </row>
    <row r="58" spans="2:13" s="1" customFormat="1" ht="13.8" x14ac:dyDescent="0.3">
      <c r="F58" s="34"/>
      <c r="M58" s="63"/>
    </row>
    <row r="59" spans="2:13" s="1" customFormat="1" ht="13.8" x14ac:dyDescent="0.3">
      <c r="F59" s="34"/>
      <c r="M59" s="63"/>
    </row>
    <row r="60" spans="2:13" s="1" customFormat="1" ht="13.8" x14ac:dyDescent="0.3">
      <c r="F60" s="34"/>
      <c r="M60" s="63"/>
    </row>
    <row r="61" spans="2:13" s="1" customFormat="1" ht="13.8" x14ac:dyDescent="0.3">
      <c r="F61" s="34"/>
      <c r="M61" s="63"/>
    </row>
    <row r="62" spans="2:13" s="1" customFormat="1" ht="13.8" x14ac:dyDescent="0.3">
      <c r="F62" s="34"/>
      <c r="M62" s="63"/>
    </row>
    <row r="63" spans="2:13" s="1" customFormat="1" ht="13.8" x14ac:dyDescent="0.3">
      <c r="F63" s="34"/>
      <c r="M63" s="63"/>
    </row>
    <row r="64" spans="2:13" s="1" customFormat="1" ht="13.8" x14ac:dyDescent="0.3">
      <c r="F64" s="34"/>
      <c r="M64" s="63"/>
    </row>
    <row r="65" spans="6:13" s="1" customFormat="1" ht="13.8" x14ac:dyDescent="0.3">
      <c r="F65" s="34"/>
      <c r="M65" s="63"/>
    </row>
    <row r="66" spans="6:13" s="1" customFormat="1" ht="13.8" x14ac:dyDescent="0.3">
      <c r="F66" s="34"/>
      <c r="M66" s="63"/>
    </row>
    <row r="67" spans="6:13" s="1" customFormat="1" ht="13.8" x14ac:dyDescent="0.3">
      <c r="F67" s="34"/>
      <c r="M67" s="63"/>
    </row>
    <row r="68" spans="6:13" s="1" customFormat="1" ht="13.8" x14ac:dyDescent="0.3">
      <c r="F68" s="34"/>
      <c r="M68" s="63"/>
    </row>
    <row r="69" spans="6:13" s="1" customFormat="1" ht="13.8" x14ac:dyDescent="0.3">
      <c r="F69" s="34"/>
      <c r="M69" s="63"/>
    </row>
    <row r="70" spans="6:13" s="1" customFormat="1" ht="13.8" x14ac:dyDescent="0.3">
      <c r="F70" s="34"/>
      <c r="M70" s="63"/>
    </row>
    <row r="71" spans="6:13" s="1" customFormat="1" ht="13.8" x14ac:dyDescent="0.3">
      <c r="F71" s="34"/>
      <c r="M71" s="63"/>
    </row>
    <row r="72" spans="6:13" s="1" customFormat="1" ht="13.8" x14ac:dyDescent="0.3">
      <c r="F72" s="34"/>
      <c r="M72" s="63"/>
    </row>
    <row r="73" spans="6:13" s="1" customFormat="1" ht="13.8" x14ac:dyDescent="0.3">
      <c r="F73" s="34"/>
      <c r="M73" s="63"/>
    </row>
    <row r="74" spans="6:13" s="1" customFormat="1" ht="13.8" x14ac:dyDescent="0.3">
      <c r="F74" s="34"/>
      <c r="M74" s="63"/>
    </row>
    <row r="75" spans="6:13" s="1" customFormat="1" ht="13.8" x14ac:dyDescent="0.3">
      <c r="F75" s="34"/>
      <c r="M75" s="63"/>
    </row>
    <row r="76" spans="6:13" s="1" customFormat="1" ht="13.8" x14ac:dyDescent="0.3">
      <c r="F76" s="34"/>
      <c r="M76" s="63"/>
    </row>
    <row r="77" spans="6:13" s="1" customFormat="1" ht="13.8" x14ac:dyDescent="0.3">
      <c r="F77" s="34"/>
      <c r="M77" s="63"/>
    </row>
    <row r="78" spans="6:13" s="1" customFormat="1" ht="13.8" x14ac:dyDescent="0.3">
      <c r="F78" s="34"/>
      <c r="M78" s="63"/>
    </row>
    <row r="79" spans="6:13" s="1" customFormat="1" ht="13.8" x14ac:dyDescent="0.3">
      <c r="F79" s="34"/>
      <c r="M79" s="63"/>
    </row>
    <row r="80" spans="6:13" s="1" customFormat="1" ht="13.8" x14ac:dyDescent="0.3">
      <c r="F80" s="34"/>
      <c r="M80" s="63"/>
    </row>
    <row r="81" spans="6:13" s="1" customFormat="1" ht="13.8" x14ac:dyDescent="0.3">
      <c r="F81" s="34"/>
      <c r="M81" s="63"/>
    </row>
    <row r="82" spans="6:13" s="1" customFormat="1" ht="13.8" x14ac:dyDescent="0.3">
      <c r="F82" s="34"/>
      <c r="M82" s="63"/>
    </row>
    <row r="83" spans="6:13" s="1" customFormat="1" ht="13.8" x14ac:dyDescent="0.3">
      <c r="F83" s="34"/>
      <c r="M83" s="63"/>
    </row>
    <row r="84" spans="6:13" s="1" customFormat="1" ht="13.8" x14ac:dyDescent="0.3">
      <c r="F84" s="34"/>
      <c r="M84" s="63"/>
    </row>
    <row r="85" spans="6:13" s="1" customFormat="1" ht="13.8" x14ac:dyDescent="0.3">
      <c r="F85" s="34"/>
      <c r="M85" s="63"/>
    </row>
    <row r="86" spans="6:13" s="1" customFormat="1" ht="13.8" x14ac:dyDescent="0.3">
      <c r="F86" s="34"/>
      <c r="M86" s="63"/>
    </row>
    <row r="87" spans="6:13" s="1" customFormat="1" ht="13.8" x14ac:dyDescent="0.3">
      <c r="F87" s="34"/>
      <c r="M87" s="63"/>
    </row>
    <row r="88" spans="6:13" s="1" customFormat="1" ht="13.8" x14ac:dyDescent="0.3">
      <c r="F88" s="34"/>
      <c r="M88" s="63"/>
    </row>
    <row r="89" spans="6:13" s="1" customFormat="1" ht="13.8" x14ac:dyDescent="0.3">
      <c r="F89" s="34"/>
      <c r="M89" s="63"/>
    </row>
    <row r="90" spans="6:13" s="1" customFormat="1" ht="13.8" x14ac:dyDescent="0.3">
      <c r="F90" s="34"/>
      <c r="M90" s="63"/>
    </row>
    <row r="91" spans="6:13" s="1" customFormat="1" ht="13.8" x14ac:dyDescent="0.3">
      <c r="F91" s="34"/>
      <c r="M91" s="63"/>
    </row>
    <row r="92" spans="6:13" s="1" customFormat="1" ht="13.8" x14ac:dyDescent="0.3">
      <c r="F92" s="34"/>
      <c r="M92" s="63"/>
    </row>
    <row r="93" spans="6:13" s="1" customFormat="1" ht="13.8" x14ac:dyDescent="0.3">
      <c r="F93" s="34"/>
      <c r="M93" s="63"/>
    </row>
    <row r="94" spans="6:13" s="1" customFormat="1" ht="13.8" x14ac:dyDescent="0.3">
      <c r="F94" s="34"/>
      <c r="M94" s="63"/>
    </row>
    <row r="95" spans="6:13" s="1" customFormat="1" ht="13.8" x14ac:dyDescent="0.3">
      <c r="F95" s="34"/>
      <c r="M95" s="63"/>
    </row>
    <row r="96" spans="6:13" s="1" customFormat="1" ht="13.8" x14ac:dyDescent="0.3">
      <c r="F96" s="34"/>
      <c r="M96" s="63"/>
    </row>
    <row r="97" spans="2:13" s="1" customFormat="1" ht="13.8" x14ac:dyDescent="0.3">
      <c r="F97" s="34"/>
      <c r="G97" s="1" t="s">
        <v>75</v>
      </c>
      <c r="M97" s="63"/>
    </row>
    <row r="98" spans="2:13" s="1" customFormat="1" ht="13.8" x14ac:dyDescent="0.3">
      <c r="B98" s="36"/>
      <c r="D98" s="49" t="s">
        <v>73</v>
      </c>
      <c r="E98" s="35">
        <f>IF($I$3="Project",4,IF($I$3="Portfolio",6,5))</f>
        <v>4</v>
      </c>
      <c r="G98" s="51" t="s">
        <v>80</v>
      </c>
      <c r="H98" s="40"/>
      <c r="I98" s="40"/>
      <c r="J98" s="40"/>
      <c r="K98" s="40"/>
      <c r="M98" s="63"/>
    </row>
    <row r="99" spans="2:13" ht="13.8" x14ac:dyDescent="0.3">
      <c r="B99" s="37"/>
      <c r="D99" s="49" t="s">
        <v>74</v>
      </c>
      <c r="E99" s="35">
        <f>IF(E98=4, 28,29)</f>
        <v>28</v>
      </c>
      <c r="G99" s="51" t="s">
        <v>88</v>
      </c>
      <c r="H99" s="39"/>
      <c r="I99" s="39"/>
      <c r="J99" s="39"/>
      <c r="K99" s="39"/>
    </row>
    <row r="100" spans="2:13" ht="13.8" x14ac:dyDescent="0.3">
      <c r="G100" s="51" t="s">
        <v>89</v>
      </c>
    </row>
    <row r="101" spans="2:13" ht="13.8" x14ac:dyDescent="0.3">
      <c r="G101" s="51" t="s">
        <v>90</v>
      </c>
    </row>
  </sheetData>
  <sheetProtection selectLockedCells="1"/>
  <mergeCells count="36">
    <mergeCell ref="G51:J51"/>
    <mergeCell ref="D3:E3"/>
    <mergeCell ref="G41:J41"/>
    <mergeCell ref="G43:J43"/>
    <mergeCell ref="G42:J42"/>
    <mergeCell ref="G35:J35"/>
    <mergeCell ref="G36:J36"/>
    <mergeCell ref="G37:J37"/>
    <mergeCell ref="G38:J38"/>
    <mergeCell ref="G39:J39"/>
    <mergeCell ref="G17:J17"/>
    <mergeCell ref="G18:J18"/>
    <mergeCell ref="G19:J19"/>
    <mergeCell ref="G21:J21"/>
    <mergeCell ref="G40:J40"/>
    <mergeCell ref="G30:J30"/>
    <mergeCell ref="G31:J31"/>
    <mergeCell ref="G32:J32"/>
    <mergeCell ref="G33:J33"/>
    <mergeCell ref="G34:J34"/>
    <mergeCell ref="G22:J22"/>
    <mergeCell ref="G20:J20"/>
    <mergeCell ref="G23:J23"/>
    <mergeCell ref="G24:J24"/>
    <mergeCell ref="G25:J25"/>
    <mergeCell ref="G26:J26"/>
    <mergeCell ref="G11:J11"/>
    <mergeCell ref="G12:J12"/>
    <mergeCell ref="G7:J7"/>
    <mergeCell ref="G13:J13"/>
    <mergeCell ref="B7:C7"/>
    <mergeCell ref="B5:C5"/>
    <mergeCell ref="D5:J5"/>
    <mergeCell ref="D6:J6"/>
    <mergeCell ref="G9:J9"/>
    <mergeCell ref="G10:J10"/>
  </mergeCells>
  <phoneticPr fontId="10" type="noConversion"/>
  <conditionalFormatting sqref="D9:E13">
    <cfRule type="cellIs" dxfId="23" priority="34" operator="equal">
      <formula>2</formula>
    </cfRule>
    <cfRule type="cellIs" dxfId="22" priority="35" operator="equal">
      <formula>3</formula>
    </cfRule>
    <cfRule type="cellIs" dxfId="21" priority="36" operator="equal">
      <formula>1</formula>
    </cfRule>
  </conditionalFormatting>
  <conditionalFormatting sqref="D17:E17">
    <cfRule type="cellIs" dxfId="20" priority="13" operator="equal">
      <formula>2</formula>
    </cfRule>
    <cfRule type="cellIs" dxfId="19" priority="14" operator="equal">
      <formula>3</formula>
    </cfRule>
    <cfRule type="cellIs" dxfId="18" priority="15" operator="equal">
      <formula>1</formula>
    </cfRule>
  </conditionalFormatting>
  <conditionalFormatting sqref="D18:E26">
    <cfRule type="cellIs" dxfId="17" priority="4" operator="equal">
      <formula>2</formula>
    </cfRule>
    <cfRule type="cellIs" dxfId="16" priority="5" operator="equal">
      <formula>3</formula>
    </cfRule>
    <cfRule type="cellIs" dxfId="15" priority="6" operator="equal">
      <formula>1</formula>
    </cfRule>
  </conditionalFormatting>
  <conditionalFormatting sqref="D30:E43">
    <cfRule type="cellIs" dxfId="14" priority="1" operator="equal">
      <formula>2</formula>
    </cfRule>
    <cfRule type="cellIs" dxfId="13" priority="2" operator="equal">
      <formula>3</formula>
    </cfRule>
    <cfRule type="cellIs" dxfId="12" priority="3" operator="equal">
      <formula>1</formula>
    </cfRule>
  </conditionalFormatting>
  <dataValidations count="5">
    <dataValidation type="list" allowBlank="1" showInputMessage="1" showErrorMessage="1" sqref="I3">
      <formula1>"Project, Programme, Portfolio"</formula1>
    </dataValidation>
    <dataValidation type="whole" allowBlank="1" showInputMessage="1" showErrorMessage="1" sqref="F9:F13 F17:F26 F30:F43">
      <formula1>0</formula1>
      <formula2>10</formula2>
    </dataValidation>
    <dataValidation allowBlank="1" showDropDown="1" showInputMessage="1" showErrorMessage="1" sqref="D28:E29"/>
    <dataValidation type="list" allowBlank="1" showDropDown="1" showInputMessage="1" showErrorMessage="1" sqref="G3">
      <formula1>"A, B, C, D"</formula1>
    </dataValidation>
    <dataValidation type="whole" allowBlank="1" showDropDown="1" showInputMessage="1" showErrorMessage="1" sqref="D9:E13 D17:E26 D30:E43">
      <formula1>1</formula1>
      <formula2>3</formula2>
    </dataValidation>
  </dataValidations>
  <pageMargins left="0.75000000000000011" right="0.75000000000000011" top="0.5" bottom="0.5" header="0.5" footer="0.5"/>
  <pageSetup paperSize="9" orientation="landscape" horizontalDpi="4294967292" verticalDpi="4294967292"/>
  <headerFooter>
    <oddFooter>&amp;L&amp;K000000IPMA ICR Handbook_x000D_&amp;KFF0000IPMA Internal Document&amp;C&amp;K000000Page &amp;P of &amp;N&amp;R&amp;K000000Self-Assessment_x000D_v0.5, 20.06.2016</oddFooter>
  </headerFooter>
  <rowBreaks count="1" manualBreakCount="1">
    <brk id="28" max="16383" man="1"/>
  </rowBreaks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1:M101"/>
  <sheetViews>
    <sheetView showGridLines="0" zoomScale="125" zoomScaleNormal="125" zoomScalePageLayoutView="125" workbookViewId="0">
      <pane ySplit="7" topLeftCell="A8" activePane="bottomLeft" state="frozenSplit"/>
      <selection activeCell="C3" sqref="C3"/>
      <selection pane="bottomLeft" activeCell="D3" sqref="D3:E3"/>
    </sheetView>
  </sheetViews>
  <sheetFormatPr defaultColWidth="10.88671875" defaultRowHeight="13.2" x14ac:dyDescent="0.3"/>
  <cols>
    <col min="1" max="1" width="3" style="12" customWidth="1"/>
    <col min="2" max="2" width="7.6640625" style="12" customWidth="1"/>
    <col min="3" max="3" width="41.109375" style="11" customWidth="1"/>
    <col min="4" max="5" width="10.88671875" style="12" customWidth="1"/>
    <col min="6" max="6" width="2.88671875" style="12" customWidth="1"/>
    <col min="7" max="7" width="10.88671875" style="12" customWidth="1"/>
    <col min="8" max="8" width="2.88671875" style="12" customWidth="1"/>
    <col min="9" max="9" width="14.44140625" style="12" customWidth="1"/>
    <col min="10" max="10" width="19.88671875" style="12" customWidth="1"/>
    <col min="11" max="12" width="10.88671875" style="12"/>
    <col min="13" max="13" width="0" style="60" hidden="1" customWidth="1"/>
    <col min="14" max="16384" width="10.88671875" style="12"/>
  </cols>
  <sheetData>
    <row r="1" spans="2:13" ht="12.9" customHeight="1" x14ac:dyDescent="0.3">
      <c r="E1" s="11"/>
    </row>
    <row r="2" spans="2:13" ht="15.9" customHeight="1" x14ac:dyDescent="0.25">
      <c r="D2" s="26" t="s">
        <v>17</v>
      </c>
      <c r="E2" s="27"/>
      <c r="F2" s="13"/>
      <c r="G2" s="26" t="s">
        <v>18</v>
      </c>
      <c r="I2" s="26" t="s">
        <v>32</v>
      </c>
    </row>
    <row r="3" spans="2:13" ht="18" customHeight="1" x14ac:dyDescent="0.3">
      <c r="B3" s="2" t="s">
        <v>10</v>
      </c>
      <c r="D3" s="103"/>
      <c r="E3" s="104"/>
      <c r="F3" s="14"/>
      <c r="G3" s="33" t="s">
        <v>86</v>
      </c>
      <c r="I3" s="48" t="s">
        <v>72</v>
      </c>
      <c r="J3" s="66" t="str">
        <f>IF(AND(OR(G3="C",G3="D"),OR((I3="Programme"),I3="Portfolio")),"   Invalid Domain or Level","")</f>
        <v/>
      </c>
    </row>
    <row r="4" spans="2:13" ht="15.9" customHeight="1" x14ac:dyDescent="0.3">
      <c r="B4" s="42" t="s">
        <v>59</v>
      </c>
      <c r="F4" s="13"/>
      <c r="G4" s="47"/>
    </row>
    <row r="5" spans="2:13" s="16" customFormat="1" ht="48" customHeight="1" x14ac:dyDescent="0.25">
      <c r="B5" s="89" t="s">
        <v>87</v>
      </c>
      <c r="C5" s="89"/>
      <c r="D5" s="90" t="str">
        <f>IF(OR(G3="",I3=""),"",IF(G3="D",G98,IF(I3="Project",G99,IF(I3="Portfolio",G101,G100))))</f>
        <v>I can provide clear and convincing evidence of my knowledge about this competence element.</v>
      </c>
      <c r="E5" s="91"/>
      <c r="F5" s="91"/>
      <c r="G5" s="91"/>
      <c r="H5" s="91"/>
      <c r="I5" s="91"/>
      <c r="J5" s="92"/>
      <c r="M5" s="61"/>
    </row>
    <row r="6" spans="2:13" s="16" customFormat="1" ht="20.100000000000001" customHeight="1" x14ac:dyDescent="0.3">
      <c r="C6" s="15"/>
      <c r="D6" s="93" t="s">
        <v>92</v>
      </c>
      <c r="E6" s="94"/>
      <c r="F6" s="94"/>
      <c r="G6" s="94"/>
      <c r="H6" s="94"/>
      <c r="I6" s="94"/>
      <c r="J6" s="95"/>
      <c r="M6" s="61"/>
    </row>
    <row r="7" spans="2:13" s="16" customFormat="1" ht="39.9" customHeight="1" x14ac:dyDescent="0.3">
      <c r="B7" s="101" t="s">
        <v>71</v>
      </c>
      <c r="C7" s="101"/>
      <c r="D7" s="65" t="s">
        <v>91</v>
      </c>
      <c r="E7" s="65" t="s">
        <v>70</v>
      </c>
      <c r="F7" s="64"/>
      <c r="G7" s="100" t="s">
        <v>64</v>
      </c>
      <c r="H7" s="100"/>
      <c r="I7" s="100"/>
      <c r="J7" s="100"/>
      <c r="M7" s="61"/>
    </row>
    <row r="8" spans="2:13" ht="18" customHeight="1" x14ac:dyDescent="0.3">
      <c r="C8" s="25" t="s">
        <v>20</v>
      </c>
      <c r="D8" s="17"/>
      <c r="E8" s="17"/>
      <c r="F8" s="18"/>
    </row>
    <row r="9" spans="2:13" ht="15.9" customHeight="1" x14ac:dyDescent="0.3">
      <c r="B9" s="38" t="str">
        <f>CONCATENATE($E$98,".3.",M9)</f>
        <v>4.3.1</v>
      </c>
      <c r="C9" s="56" t="s">
        <v>33</v>
      </c>
      <c r="D9" s="33"/>
      <c r="E9" s="33"/>
      <c r="F9" s="19"/>
      <c r="G9" s="96"/>
      <c r="H9" s="97"/>
      <c r="I9" s="97"/>
      <c r="J9" s="97"/>
      <c r="K9" s="41"/>
      <c r="M9" s="60">
        <v>1</v>
      </c>
    </row>
    <row r="10" spans="2:13" ht="15.9" customHeight="1" x14ac:dyDescent="0.3">
      <c r="B10" s="38" t="str">
        <f>CONCATENATE($E$98,".3.",M10)</f>
        <v>4.3.2</v>
      </c>
      <c r="C10" s="56" t="s">
        <v>34</v>
      </c>
      <c r="D10" s="33"/>
      <c r="E10" s="33"/>
      <c r="F10" s="19"/>
      <c r="G10" s="98"/>
      <c r="H10" s="99"/>
      <c r="I10" s="99"/>
      <c r="J10" s="99"/>
      <c r="K10" s="41"/>
      <c r="M10" s="60">
        <f>1+M9</f>
        <v>2</v>
      </c>
    </row>
    <row r="11" spans="2:13" ht="15.9" customHeight="1" x14ac:dyDescent="0.3">
      <c r="B11" s="38" t="str">
        <f>CONCATENATE($E$98,".3.",M11)</f>
        <v>4.3.3</v>
      </c>
      <c r="C11" s="56" t="s">
        <v>35</v>
      </c>
      <c r="D11" s="33"/>
      <c r="E11" s="33"/>
      <c r="F11" s="19"/>
      <c r="G11" s="98"/>
      <c r="H11" s="99"/>
      <c r="I11" s="99"/>
      <c r="J11" s="99"/>
      <c r="K11" s="41"/>
      <c r="M11" s="60">
        <f t="shared" ref="M11:M13" si="0">1+M10</f>
        <v>3</v>
      </c>
    </row>
    <row r="12" spans="2:13" ht="15.9" customHeight="1" x14ac:dyDescent="0.3">
      <c r="B12" s="38" t="str">
        <f>CONCATENATE($E$98,".3.",M12)</f>
        <v>4.3.4</v>
      </c>
      <c r="C12" s="56" t="s">
        <v>36</v>
      </c>
      <c r="D12" s="33"/>
      <c r="E12" s="33"/>
      <c r="F12" s="19"/>
      <c r="G12" s="98"/>
      <c r="H12" s="99"/>
      <c r="I12" s="99"/>
      <c r="J12" s="99"/>
      <c r="K12" s="41"/>
      <c r="M12" s="60">
        <f t="shared" si="0"/>
        <v>4</v>
      </c>
    </row>
    <row r="13" spans="2:13" ht="15.9" customHeight="1" x14ac:dyDescent="0.3">
      <c r="B13" s="38" t="str">
        <f>CONCATENATE($E$98,".3.",M13)</f>
        <v>4.3.5</v>
      </c>
      <c r="C13" s="56" t="s">
        <v>37</v>
      </c>
      <c r="D13" s="33"/>
      <c r="E13" s="33"/>
      <c r="F13" s="19"/>
      <c r="G13" s="98"/>
      <c r="H13" s="99"/>
      <c r="I13" s="99"/>
      <c r="J13" s="99"/>
      <c r="K13" s="41"/>
      <c r="M13" s="60">
        <f t="shared" si="0"/>
        <v>5</v>
      </c>
    </row>
    <row r="14" spans="2:13" s="22" customFormat="1" ht="21" customHeight="1" x14ac:dyDescent="0.3">
      <c r="C14" s="50" t="s">
        <v>81</v>
      </c>
      <c r="D14" s="52" t="str">
        <f>IF(COUNTIF(D9:D13,"")=$M13,"",(COUNTIF(D9:D13,3)))</f>
        <v/>
      </c>
      <c r="E14" s="52" t="str">
        <f>IF(COUNTIF(E9:E13,"")=$M13,"",(COUNTIF(E9:E13,3)))</f>
        <v/>
      </c>
      <c r="F14" s="20"/>
      <c r="G14" s="21"/>
      <c r="H14" s="21"/>
      <c r="I14" s="21"/>
      <c r="J14" s="21"/>
      <c r="M14" s="62"/>
    </row>
    <row r="15" spans="2:13" ht="13.8" x14ac:dyDescent="0.3">
      <c r="D15" s="55"/>
      <c r="E15" s="17"/>
      <c r="F15" s="18"/>
      <c r="G15" s="23"/>
      <c r="H15" s="23"/>
      <c r="I15" s="23"/>
      <c r="J15" s="23"/>
    </row>
    <row r="16" spans="2:13" ht="18" customHeight="1" x14ac:dyDescent="0.3">
      <c r="C16" s="25" t="s">
        <v>21</v>
      </c>
      <c r="D16" s="17"/>
      <c r="E16" s="17"/>
      <c r="F16" s="18"/>
      <c r="G16" s="23"/>
      <c r="H16" s="23"/>
      <c r="I16" s="23"/>
      <c r="J16" s="23"/>
    </row>
    <row r="17" spans="2:13" ht="15.9" customHeight="1" x14ac:dyDescent="0.3">
      <c r="B17" s="38" t="str">
        <f t="shared" ref="B17:B26" si="1">CONCATENATE($E$98,".4.",M17)</f>
        <v>4.4.1</v>
      </c>
      <c r="C17" s="56" t="s">
        <v>38</v>
      </c>
      <c r="D17" s="33"/>
      <c r="E17" s="33"/>
      <c r="F17" s="19"/>
      <c r="G17" s="98"/>
      <c r="H17" s="99"/>
      <c r="I17" s="99"/>
      <c r="J17" s="99"/>
      <c r="K17" s="41"/>
      <c r="M17" s="60">
        <v>1</v>
      </c>
    </row>
    <row r="18" spans="2:13" ht="15.9" customHeight="1" x14ac:dyDescent="0.3">
      <c r="B18" s="38" t="str">
        <f t="shared" si="1"/>
        <v>4.4.2</v>
      </c>
      <c r="C18" s="56" t="s">
        <v>39</v>
      </c>
      <c r="D18" s="33"/>
      <c r="E18" s="33"/>
      <c r="F18" s="19"/>
      <c r="G18" s="98"/>
      <c r="H18" s="99"/>
      <c r="I18" s="99"/>
      <c r="J18" s="99"/>
      <c r="K18" s="41"/>
      <c r="M18" s="60">
        <f t="shared" ref="M18:M26" si="2">1+M17</f>
        <v>2</v>
      </c>
    </row>
    <row r="19" spans="2:13" ht="15.9" customHeight="1" x14ac:dyDescent="0.3">
      <c r="B19" s="38" t="str">
        <f t="shared" si="1"/>
        <v>4.4.3</v>
      </c>
      <c r="C19" s="56" t="s">
        <v>40</v>
      </c>
      <c r="D19" s="33"/>
      <c r="E19" s="33"/>
      <c r="F19" s="19"/>
      <c r="G19" s="98"/>
      <c r="H19" s="99"/>
      <c r="I19" s="99"/>
      <c r="J19" s="99"/>
      <c r="K19" s="41"/>
      <c r="M19" s="60">
        <f t="shared" si="2"/>
        <v>3</v>
      </c>
    </row>
    <row r="20" spans="2:13" ht="15.9" customHeight="1" x14ac:dyDescent="0.3">
      <c r="B20" s="38" t="str">
        <f t="shared" si="1"/>
        <v>4.4.4</v>
      </c>
      <c r="C20" s="56" t="s">
        <v>41</v>
      </c>
      <c r="D20" s="33"/>
      <c r="E20" s="33"/>
      <c r="F20" s="19"/>
      <c r="G20" s="98"/>
      <c r="H20" s="99"/>
      <c r="I20" s="99"/>
      <c r="J20" s="99"/>
      <c r="K20" s="41"/>
      <c r="M20" s="60">
        <f t="shared" si="2"/>
        <v>4</v>
      </c>
    </row>
    <row r="21" spans="2:13" ht="15.9" customHeight="1" x14ac:dyDescent="0.3">
      <c r="B21" s="38" t="str">
        <f t="shared" si="1"/>
        <v>4.4.5</v>
      </c>
      <c r="C21" s="56" t="s">
        <v>42</v>
      </c>
      <c r="D21" s="33"/>
      <c r="E21" s="33"/>
      <c r="F21" s="19"/>
      <c r="G21" s="98"/>
      <c r="H21" s="99"/>
      <c r="I21" s="99"/>
      <c r="J21" s="99"/>
      <c r="K21" s="41"/>
      <c r="M21" s="60">
        <f t="shared" si="2"/>
        <v>5</v>
      </c>
    </row>
    <row r="22" spans="2:13" ht="15.9" customHeight="1" x14ac:dyDescent="0.3">
      <c r="B22" s="38" t="str">
        <f t="shared" si="1"/>
        <v>4.4.6</v>
      </c>
      <c r="C22" s="56" t="s">
        <v>43</v>
      </c>
      <c r="D22" s="33"/>
      <c r="E22" s="33"/>
      <c r="F22" s="19"/>
      <c r="G22" s="98"/>
      <c r="H22" s="99"/>
      <c r="I22" s="99"/>
      <c r="J22" s="99"/>
      <c r="K22" s="41"/>
      <c r="M22" s="60">
        <f t="shared" si="2"/>
        <v>6</v>
      </c>
    </row>
    <row r="23" spans="2:13" ht="15.9" customHeight="1" x14ac:dyDescent="0.3">
      <c r="B23" s="38" t="str">
        <f t="shared" si="1"/>
        <v>4.4.7</v>
      </c>
      <c r="C23" s="56" t="s">
        <v>44</v>
      </c>
      <c r="D23" s="33"/>
      <c r="E23" s="33"/>
      <c r="F23" s="19"/>
      <c r="G23" s="98"/>
      <c r="H23" s="99"/>
      <c r="I23" s="99"/>
      <c r="J23" s="99"/>
      <c r="K23" s="41"/>
      <c r="M23" s="60">
        <f t="shared" si="2"/>
        <v>7</v>
      </c>
    </row>
    <row r="24" spans="2:13" ht="15.9" customHeight="1" x14ac:dyDescent="0.3">
      <c r="B24" s="38" t="str">
        <f t="shared" si="1"/>
        <v>4.4.8</v>
      </c>
      <c r="C24" s="56" t="s">
        <v>45</v>
      </c>
      <c r="D24" s="33"/>
      <c r="E24" s="33"/>
      <c r="F24" s="19"/>
      <c r="G24" s="98"/>
      <c r="H24" s="99"/>
      <c r="I24" s="99"/>
      <c r="J24" s="99"/>
      <c r="K24" s="41"/>
      <c r="M24" s="60">
        <f t="shared" si="2"/>
        <v>8</v>
      </c>
    </row>
    <row r="25" spans="2:13" ht="15.9" customHeight="1" x14ac:dyDescent="0.3">
      <c r="B25" s="38" t="str">
        <f t="shared" si="1"/>
        <v>4.4.9</v>
      </c>
      <c r="C25" s="56" t="s">
        <v>46</v>
      </c>
      <c r="D25" s="33"/>
      <c r="E25" s="33"/>
      <c r="F25" s="19"/>
      <c r="G25" s="98"/>
      <c r="H25" s="99"/>
      <c r="I25" s="99"/>
      <c r="J25" s="99"/>
      <c r="K25" s="41"/>
      <c r="M25" s="60">
        <f t="shared" si="2"/>
        <v>9</v>
      </c>
    </row>
    <row r="26" spans="2:13" ht="15.9" customHeight="1" x14ac:dyDescent="0.3">
      <c r="B26" s="38" t="str">
        <f t="shared" si="1"/>
        <v>4.4.10</v>
      </c>
      <c r="C26" s="56" t="s">
        <v>47</v>
      </c>
      <c r="D26" s="33"/>
      <c r="E26" s="33"/>
      <c r="F26" s="19"/>
      <c r="G26" s="98"/>
      <c r="H26" s="99"/>
      <c r="I26" s="99"/>
      <c r="J26" s="99"/>
      <c r="K26" s="41"/>
      <c r="M26" s="60">
        <f t="shared" si="2"/>
        <v>10</v>
      </c>
    </row>
    <row r="27" spans="2:13" s="22" customFormat="1" ht="21" customHeight="1" x14ac:dyDescent="0.3">
      <c r="C27" s="50" t="s">
        <v>81</v>
      </c>
      <c r="D27" s="52" t="str">
        <f>IF(COUNTIF(D17:D26,"")=$M26,"",(COUNTIF(D17:D26,3)))</f>
        <v/>
      </c>
      <c r="E27" s="52" t="str">
        <f>IF(COUNTIF(E17:E26,"")=$M26,"",(COUNTIF(E17:E26,3)))</f>
        <v/>
      </c>
      <c r="F27" s="20"/>
      <c r="G27" s="21"/>
      <c r="H27" s="21"/>
      <c r="I27" s="21"/>
      <c r="J27" s="21"/>
      <c r="M27" s="62"/>
    </row>
    <row r="28" spans="2:13" x14ac:dyDescent="0.3">
      <c r="C28" s="24"/>
      <c r="D28" s="17"/>
      <c r="E28" s="17"/>
      <c r="F28" s="18"/>
      <c r="G28" s="23"/>
      <c r="H28" s="23"/>
      <c r="I28" s="23"/>
      <c r="J28" s="23"/>
    </row>
    <row r="29" spans="2:13" ht="18" customHeight="1" x14ac:dyDescent="0.3">
      <c r="C29" s="25" t="s">
        <v>22</v>
      </c>
      <c r="D29" s="17"/>
      <c r="E29" s="17"/>
      <c r="F29" s="18"/>
      <c r="G29" s="23"/>
      <c r="H29" s="23"/>
      <c r="I29" s="23"/>
      <c r="J29" s="23"/>
    </row>
    <row r="30" spans="2:13" ht="15.9" customHeight="1" x14ac:dyDescent="0.3">
      <c r="B30" s="38" t="str">
        <f t="shared" ref="B30:B42" si="3">CONCATENATE($E$98,".5.",M30)</f>
        <v>4.5.1</v>
      </c>
      <c r="C30" s="56" t="str">
        <f>IF($I$3=""," Design",CONCATENATE(" ",$I$3," design"))</f>
        <v xml:space="preserve"> Project design</v>
      </c>
      <c r="D30" s="33"/>
      <c r="E30" s="33"/>
      <c r="F30" s="19"/>
      <c r="G30" s="98"/>
      <c r="H30" s="99"/>
      <c r="I30" s="99"/>
      <c r="J30" s="99"/>
      <c r="K30" s="41"/>
      <c r="M30" s="60">
        <v>1</v>
      </c>
    </row>
    <row r="31" spans="2:13" ht="15.9" customHeight="1" x14ac:dyDescent="0.3">
      <c r="B31" s="38" t="str">
        <f t="shared" si="3"/>
        <v>4.5.2</v>
      </c>
      <c r="C31" s="56" t="str">
        <f>IF($I$3="Project"," Requirements and objectives",IF($I$3="Portfolio"," Benefits"," Benefits and objectives"))</f>
        <v xml:space="preserve"> Requirements and objectives</v>
      </c>
      <c r="D31" s="33"/>
      <c r="E31" s="33"/>
      <c r="F31" s="19"/>
      <c r="G31" s="98"/>
      <c r="H31" s="99"/>
      <c r="I31" s="99"/>
      <c r="J31" s="99"/>
      <c r="K31" s="41"/>
      <c r="M31" s="60">
        <f t="shared" ref="M31:M42" si="4">1+M30</f>
        <v>2</v>
      </c>
    </row>
    <row r="32" spans="2:13" ht="15.9" customHeight="1" x14ac:dyDescent="0.3">
      <c r="B32" s="38" t="str">
        <f t="shared" si="3"/>
        <v>4.5.3</v>
      </c>
      <c r="C32" s="56" t="s">
        <v>48</v>
      </c>
      <c r="D32" s="33"/>
      <c r="E32" s="33"/>
      <c r="F32" s="19"/>
      <c r="G32" s="98"/>
      <c r="H32" s="99"/>
      <c r="I32" s="99"/>
      <c r="J32" s="99"/>
      <c r="K32" s="41"/>
      <c r="M32" s="60">
        <f t="shared" si="4"/>
        <v>3</v>
      </c>
    </row>
    <row r="33" spans="2:13" ht="15.9" customHeight="1" x14ac:dyDescent="0.3">
      <c r="B33" s="38" t="str">
        <f t="shared" si="3"/>
        <v>4.5.4</v>
      </c>
      <c r="C33" s="56" t="s">
        <v>49</v>
      </c>
      <c r="D33" s="33"/>
      <c r="E33" s="33"/>
      <c r="F33" s="19"/>
      <c r="G33" s="98"/>
      <c r="H33" s="99"/>
      <c r="I33" s="99"/>
      <c r="J33" s="99"/>
      <c r="K33" s="41"/>
      <c r="M33" s="60">
        <f t="shared" si="4"/>
        <v>4</v>
      </c>
    </row>
    <row r="34" spans="2:13" ht="15.9" customHeight="1" x14ac:dyDescent="0.3">
      <c r="B34" s="38" t="str">
        <f t="shared" si="3"/>
        <v>4.5.5</v>
      </c>
      <c r="C34" s="56" t="s">
        <v>50</v>
      </c>
      <c r="D34" s="33"/>
      <c r="E34" s="33"/>
      <c r="F34" s="19"/>
      <c r="G34" s="98"/>
      <c r="H34" s="99"/>
      <c r="I34" s="99"/>
      <c r="J34" s="99"/>
      <c r="K34" s="41"/>
      <c r="M34" s="60">
        <f t="shared" si="4"/>
        <v>5</v>
      </c>
    </row>
    <row r="35" spans="2:13" ht="15.9" customHeight="1" x14ac:dyDescent="0.3">
      <c r="B35" s="38" t="str">
        <f t="shared" si="3"/>
        <v>4.5.6</v>
      </c>
      <c r="C35" s="56" t="s">
        <v>51</v>
      </c>
      <c r="D35" s="33"/>
      <c r="E35" s="33"/>
      <c r="F35" s="19"/>
      <c r="G35" s="98"/>
      <c r="H35" s="99"/>
      <c r="I35" s="99"/>
      <c r="J35" s="99"/>
      <c r="K35" s="41"/>
      <c r="M35" s="60">
        <f t="shared" si="4"/>
        <v>6</v>
      </c>
    </row>
    <row r="36" spans="2:13" ht="15.9" customHeight="1" x14ac:dyDescent="0.3">
      <c r="B36" s="38" t="str">
        <f t="shared" si="3"/>
        <v>4.5.7</v>
      </c>
      <c r="C36" s="56" t="s">
        <v>52</v>
      </c>
      <c r="D36" s="33"/>
      <c r="E36" s="33"/>
      <c r="F36" s="19"/>
      <c r="G36" s="98"/>
      <c r="H36" s="99"/>
      <c r="I36" s="99"/>
      <c r="J36" s="99"/>
      <c r="K36" s="41"/>
      <c r="M36" s="60">
        <f t="shared" si="4"/>
        <v>7</v>
      </c>
    </row>
    <row r="37" spans="2:13" ht="15.9" customHeight="1" x14ac:dyDescent="0.3">
      <c r="B37" s="38" t="str">
        <f t="shared" si="3"/>
        <v>4.5.8</v>
      </c>
      <c r="C37" s="56" t="s">
        <v>53</v>
      </c>
      <c r="D37" s="33"/>
      <c r="E37" s="33"/>
      <c r="F37" s="19"/>
      <c r="G37" s="98"/>
      <c r="H37" s="99"/>
      <c r="I37" s="99"/>
      <c r="J37" s="99"/>
      <c r="K37" s="41"/>
      <c r="M37" s="60">
        <f t="shared" si="4"/>
        <v>8</v>
      </c>
    </row>
    <row r="38" spans="2:13" ht="15.9" customHeight="1" x14ac:dyDescent="0.3">
      <c r="B38" s="38" t="str">
        <f t="shared" si="3"/>
        <v>4.5.9</v>
      </c>
      <c r="C38" s="56" t="s">
        <v>54</v>
      </c>
      <c r="D38" s="33"/>
      <c r="E38" s="33"/>
      <c r="F38" s="19"/>
      <c r="G38" s="98"/>
      <c r="H38" s="99"/>
      <c r="I38" s="99"/>
      <c r="J38" s="99"/>
      <c r="K38" s="41"/>
      <c r="M38" s="60">
        <f t="shared" si="4"/>
        <v>9</v>
      </c>
    </row>
    <row r="39" spans="2:13" ht="15.9" customHeight="1" x14ac:dyDescent="0.3">
      <c r="B39" s="38" t="str">
        <f t="shared" si="3"/>
        <v>4.5.10</v>
      </c>
      <c r="C39" s="56" t="s">
        <v>55</v>
      </c>
      <c r="D39" s="33"/>
      <c r="E39" s="33"/>
      <c r="F39" s="19"/>
      <c r="G39" s="98"/>
      <c r="H39" s="99"/>
      <c r="I39" s="99"/>
      <c r="J39" s="99"/>
      <c r="K39" s="41"/>
      <c r="M39" s="60">
        <f t="shared" si="4"/>
        <v>10</v>
      </c>
    </row>
    <row r="40" spans="2:13" ht="15.9" customHeight="1" x14ac:dyDescent="0.3">
      <c r="B40" s="38" t="str">
        <f t="shared" si="3"/>
        <v>4.5.11</v>
      </c>
      <c r="C40" s="56" t="s">
        <v>56</v>
      </c>
      <c r="D40" s="33"/>
      <c r="E40" s="33"/>
      <c r="F40" s="19"/>
      <c r="G40" s="98"/>
      <c r="H40" s="99"/>
      <c r="I40" s="99"/>
      <c r="J40" s="99"/>
      <c r="K40" s="41"/>
      <c r="M40" s="60">
        <f t="shared" si="4"/>
        <v>11</v>
      </c>
    </row>
    <row r="41" spans="2:13" ht="15.9" customHeight="1" x14ac:dyDescent="0.3">
      <c r="B41" s="38" t="str">
        <f t="shared" si="3"/>
        <v>4.5.12</v>
      </c>
      <c r="C41" s="56" t="s">
        <v>57</v>
      </c>
      <c r="D41" s="33"/>
      <c r="E41" s="33"/>
      <c r="F41" s="19"/>
      <c r="G41" s="98"/>
      <c r="H41" s="99"/>
      <c r="I41" s="99"/>
      <c r="J41" s="99"/>
      <c r="K41" s="41"/>
      <c r="M41" s="60">
        <f t="shared" si="4"/>
        <v>12</v>
      </c>
    </row>
    <row r="42" spans="2:13" ht="15.9" customHeight="1" x14ac:dyDescent="0.3">
      <c r="B42" s="38" t="str">
        <f t="shared" si="3"/>
        <v>4.5.13</v>
      </c>
      <c r="C42" s="56" t="s">
        <v>58</v>
      </c>
      <c r="D42" s="33"/>
      <c r="E42" s="33"/>
      <c r="F42" s="19"/>
      <c r="G42" s="98"/>
      <c r="H42" s="99"/>
      <c r="I42" s="99"/>
      <c r="J42" s="99"/>
      <c r="K42" s="41"/>
      <c r="M42" s="60">
        <f t="shared" si="4"/>
        <v>13</v>
      </c>
    </row>
    <row r="43" spans="2:13" ht="15.9" customHeight="1" x14ac:dyDescent="0.3">
      <c r="B43" s="38" t="str">
        <f>IF($E$98=4,"",CONCATENATE($E$98,".5.",M43))</f>
        <v/>
      </c>
      <c r="C43" s="56" t="str">
        <f>IF($E$98=4,""," Select and balance")</f>
        <v/>
      </c>
      <c r="D43" s="33"/>
      <c r="E43" s="33"/>
      <c r="F43" s="19"/>
      <c r="G43" s="98"/>
      <c r="H43" s="99"/>
      <c r="I43" s="99"/>
      <c r="J43" s="99"/>
      <c r="K43" s="41"/>
      <c r="M43" s="60">
        <v>14</v>
      </c>
    </row>
    <row r="44" spans="2:13" s="22" customFormat="1" ht="21" customHeight="1" x14ac:dyDescent="0.3">
      <c r="C44" s="50" t="s">
        <v>81</v>
      </c>
      <c r="D44" s="52" t="str">
        <f>IF(COUNTIF(D30:D43,"")=$M$43,"",(COUNTIF(D30:D43,3)))</f>
        <v/>
      </c>
      <c r="E44" s="52" t="str">
        <f>IF(COUNTIF(E30:E43,"")=$M$43,"",(COUNTIF(E30:E43,3)))</f>
        <v/>
      </c>
      <c r="F44" s="20"/>
      <c r="M44" s="62"/>
    </row>
    <row r="45" spans="2:13" s="1" customFormat="1" ht="15.9" customHeight="1" x14ac:dyDescent="0.3">
      <c r="F45" s="34"/>
      <c r="M45" s="63"/>
    </row>
    <row r="46" spans="2:13" s="1" customFormat="1" ht="15.9" customHeight="1" x14ac:dyDescent="0.3">
      <c r="C46" s="53" t="s">
        <v>19</v>
      </c>
      <c r="F46" s="34"/>
      <c r="M46" s="63"/>
    </row>
    <row r="47" spans="2:13" s="1" customFormat="1" ht="9" customHeight="1" x14ac:dyDescent="0.3">
      <c r="C47" s="5"/>
      <c r="F47" s="34"/>
      <c r="M47" s="63"/>
    </row>
    <row r="48" spans="2:13" s="1" customFormat="1" ht="15.9" customHeight="1" x14ac:dyDescent="0.3">
      <c r="C48" s="49" t="s">
        <v>82</v>
      </c>
      <c r="D48" s="54">
        <f>COUNTIF(D$9:D$13,3)+COUNTIF(D$17:D$26,3)+COUNTIF(D$30:D$43,3)</f>
        <v>0</v>
      </c>
      <c r="E48" s="54">
        <f>COUNTIF(E$9:E$13,3)+COUNTIF(E$17:E$26,3)+COUNTIF(E$30:E$43,3)</f>
        <v>0</v>
      </c>
      <c r="F48" s="34"/>
      <c r="M48" s="63"/>
    </row>
    <row r="49" spans="2:13" s="1" customFormat="1" ht="15.9" customHeight="1" x14ac:dyDescent="0.3">
      <c r="C49" s="49" t="s">
        <v>83</v>
      </c>
      <c r="D49" s="54">
        <f>COUNTIF(D$9:D$13,2)+COUNTIF(D$17:D$26,2)+COUNTIF(D$30:D$43,2)</f>
        <v>0</v>
      </c>
      <c r="E49" s="54">
        <f>COUNTIF(E$9:E$13,2)+COUNTIF(E$17:E$26,2)+COUNTIF(E$30:E$43,2)</f>
        <v>0</v>
      </c>
      <c r="F49" s="34"/>
      <c r="M49" s="63"/>
    </row>
    <row r="50" spans="2:13" s="1" customFormat="1" ht="15.9" customHeight="1" x14ac:dyDescent="0.3">
      <c r="C50" s="49" t="s">
        <v>84</v>
      </c>
      <c r="D50" s="54">
        <f>COUNTIF(D$9:D$13,1)+COUNTIF(D$17:D$26,1)+COUNTIF(D$30:D$43,1)</f>
        <v>0</v>
      </c>
      <c r="E50" s="54">
        <f>COUNTIF(E$9:E$13,1)+COUNTIF(E$17:E$26,1)+COUNTIF(E$30:E$43,1)</f>
        <v>0</v>
      </c>
      <c r="F50" s="34"/>
      <c r="M50" s="63"/>
    </row>
    <row r="51" spans="2:13" s="1" customFormat="1" ht="15.9" customHeight="1" x14ac:dyDescent="0.3">
      <c r="C51" s="49" t="s">
        <v>85</v>
      </c>
      <c r="D51" s="54">
        <f>IF($I$3="Project",(COUNTBLANK(D$9:D$13)+COUNTBLANK(D$17:D$26)+COUNTBLANK(D$30:D$42)),(COUNTBLANK(D$9:D$13)+COUNTBLANK(D$17:D$26)+COUNTBLANK(D$30:D$43)))</f>
        <v>28</v>
      </c>
      <c r="E51" s="54">
        <f>IF($I$3="Project",(COUNTBLANK(E$9:E$13)+COUNTBLANK(E$17:E$26)+COUNTBLANK(E$30:E$42)),(COUNTBLANK(E$9:E$13)+COUNTBLANK(E$17:E$26)+COUNTBLANK(E$30:E$43)))</f>
        <v>28</v>
      </c>
      <c r="F51" s="34"/>
      <c r="G51" s="102" t="str">
        <f>IF(D51&gt;0,"Please evaluate all competence elements",IF(G3="D","",IF(E51&gt;0,"Please evaluate all competence elements","")))</f>
        <v>Please evaluate all competence elements</v>
      </c>
      <c r="H51" s="102"/>
      <c r="I51" s="102"/>
      <c r="J51" s="102"/>
      <c r="M51" s="63"/>
    </row>
    <row r="52" spans="2:13" s="1" customFormat="1" ht="9.9" customHeight="1" x14ac:dyDescent="0.3">
      <c r="B52" s="36"/>
      <c r="H52" s="40"/>
      <c r="I52" s="40"/>
      <c r="J52" s="40"/>
      <c r="K52" s="40"/>
      <c r="M52" s="63"/>
    </row>
    <row r="53" spans="2:13" s="1" customFormat="1" ht="9.9" customHeight="1" x14ac:dyDescent="0.3">
      <c r="B53" s="36"/>
      <c r="H53" s="40"/>
      <c r="I53" s="40"/>
      <c r="J53" s="40"/>
      <c r="K53" s="40"/>
      <c r="M53" s="63"/>
    </row>
    <row r="54" spans="2:13" s="1" customFormat="1" ht="15.9" customHeight="1" x14ac:dyDescent="0.3">
      <c r="B54" s="36"/>
      <c r="C54" s="1" t="s">
        <v>23</v>
      </c>
      <c r="H54" s="40"/>
      <c r="I54" s="40"/>
      <c r="J54" s="40"/>
      <c r="K54" s="40"/>
      <c r="M54" s="63"/>
    </row>
    <row r="55" spans="2:13" s="1" customFormat="1" ht="13.8" x14ac:dyDescent="0.3">
      <c r="B55" s="36"/>
      <c r="H55" s="40"/>
      <c r="I55" s="40"/>
      <c r="J55" s="40"/>
      <c r="K55" s="40"/>
      <c r="M55" s="63"/>
    </row>
    <row r="56" spans="2:13" s="1" customFormat="1" ht="13.8" x14ac:dyDescent="0.3">
      <c r="B56" s="36"/>
      <c r="H56" s="40"/>
      <c r="I56" s="40"/>
      <c r="J56" s="40"/>
      <c r="K56" s="40"/>
      <c r="M56" s="63"/>
    </row>
    <row r="57" spans="2:13" s="1" customFormat="1" ht="13.8" x14ac:dyDescent="0.3">
      <c r="B57" s="46" t="str">
        <f>Instructions!B23</f>
        <v>version 1.0</v>
      </c>
      <c r="H57" s="40"/>
      <c r="I57" s="40"/>
      <c r="J57" s="40"/>
      <c r="K57" s="40"/>
      <c r="M57" s="63"/>
    </row>
    <row r="58" spans="2:13" s="1" customFormat="1" ht="13.8" x14ac:dyDescent="0.3">
      <c r="F58" s="34"/>
      <c r="M58" s="63"/>
    </row>
    <row r="59" spans="2:13" s="1" customFormat="1" ht="13.8" x14ac:dyDescent="0.3">
      <c r="F59" s="34"/>
      <c r="M59" s="63"/>
    </row>
    <row r="60" spans="2:13" s="1" customFormat="1" ht="13.8" x14ac:dyDescent="0.3">
      <c r="F60" s="34"/>
      <c r="M60" s="63"/>
    </row>
    <row r="61" spans="2:13" s="1" customFormat="1" ht="13.8" x14ac:dyDescent="0.3">
      <c r="F61" s="34"/>
      <c r="M61" s="63"/>
    </row>
    <row r="62" spans="2:13" s="1" customFormat="1" ht="13.8" x14ac:dyDescent="0.3">
      <c r="F62" s="34"/>
      <c r="M62" s="63"/>
    </row>
    <row r="63" spans="2:13" s="1" customFormat="1" ht="13.8" x14ac:dyDescent="0.3">
      <c r="F63" s="34"/>
      <c r="M63" s="63"/>
    </row>
    <row r="64" spans="2:13" s="1" customFormat="1" ht="13.8" x14ac:dyDescent="0.3">
      <c r="F64" s="34"/>
      <c r="M64" s="63"/>
    </row>
    <row r="65" spans="6:13" s="1" customFormat="1" ht="13.8" x14ac:dyDescent="0.3">
      <c r="F65" s="34"/>
      <c r="M65" s="63"/>
    </row>
    <row r="66" spans="6:13" s="1" customFormat="1" ht="13.8" x14ac:dyDescent="0.3">
      <c r="F66" s="34"/>
      <c r="M66" s="63"/>
    </row>
    <row r="67" spans="6:13" s="1" customFormat="1" ht="13.8" x14ac:dyDescent="0.3">
      <c r="F67" s="34"/>
      <c r="M67" s="63"/>
    </row>
    <row r="68" spans="6:13" s="1" customFormat="1" ht="13.8" x14ac:dyDescent="0.3">
      <c r="F68" s="34"/>
      <c r="M68" s="63"/>
    </row>
    <row r="69" spans="6:13" s="1" customFormat="1" ht="13.8" x14ac:dyDescent="0.3">
      <c r="F69" s="34"/>
      <c r="M69" s="63"/>
    </row>
    <row r="70" spans="6:13" s="1" customFormat="1" ht="13.8" x14ac:dyDescent="0.3">
      <c r="F70" s="34"/>
      <c r="M70" s="63"/>
    </row>
    <row r="71" spans="6:13" s="1" customFormat="1" ht="13.8" x14ac:dyDescent="0.3">
      <c r="F71" s="34"/>
      <c r="M71" s="63"/>
    </row>
    <row r="72" spans="6:13" s="1" customFormat="1" ht="13.8" x14ac:dyDescent="0.3">
      <c r="F72" s="34"/>
      <c r="M72" s="63"/>
    </row>
    <row r="73" spans="6:13" s="1" customFormat="1" ht="13.8" x14ac:dyDescent="0.3">
      <c r="F73" s="34"/>
      <c r="M73" s="63"/>
    </row>
    <row r="74" spans="6:13" s="1" customFormat="1" ht="13.8" x14ac:dyDescent="0.3">
      <c r="F74" s="34"/>
      <c r="M74" s="63"/>
    </row>
    <row r="75" spans="6:13" s="1" customFormat="1" ht="13.8" x14ac:dyDescent="0.3">
      <c r="F75" s="34"/>
      <c r="M75" s="63"/>
    </row>
    <row r="76" spans="6:13" s="1" customFormat="1" ht="13.8" x14ac:dyDescent="0.3">
      <c r="F76" s="34"/>
      <c r="M76" s="63"/>
    </row>
    <row r="77" spans="6:13" s="1" customFormat="1" ht="13.8" x14ac:dyDescent="0.3">
      <c r="F77" s="34"/>
      <c r="M77" s="63"/>
    </row>
    <row r="78" spans="6:13" s="1" customFormat="1" ht="13.8" x14ac:dyDescent="0.3">
      <c r="F78" s="34"/>
      <c r="M78" s="63"/>
    </row>
    <row r="79" spans="6:13" s="1" customFormat="1" ht="13.8" x14ac:dyDescent="0.3">
      <c r="F79" s="34"/>
      <c r="M79" s="63"/>
    </row>
    <row r="80" spans="6:13" s="1" customFormat="1" ht="13.8" x14ac:dyDescent="0.3">
      <c r="F80" s="34"/>
      <c r="M80" s="63"/>
    </row>
    <row r="81" spans="6:13" s="1" customFormat="1" ht="13.8" x14ac:dyDescent="0.3">
      <c r="F81" s="34"/>
      <c r="M81" s="63"/>
    </row>
    <row r="82" spans="6:13" s="1" customFormat="1" ht="13.8" x14ac:dyDescent="0.3">
      <c r="F82" s="34"/>
      <c r="M82" s="63"/>
    </row>
    <row r="83" spans="6:13" s="1" customFormat="1" ht="13.8" x14ac:dyDescent="0.3">
      <c r="F83" s="34"/>
      <c r="M83" s="63"/>
    </row>
    <row r="84" spans="6:13" s="1" customFormat="1" ht="13.8" x14ac:dyDescent="0.3">
      <c r="F84" s="34"/>
      <c r="M84" s="63"/>
    </row>
    <row r="85" spans="6:13" s="1" customFormat="1" ht="13.8" x14ac:dyDescent="0.3">
      <c r="F85" s="34"/>
      <c r="M85" s="63"/>
    </row>
    <row r="86" spans="6:13" s="1" customFormat="1" ht="13.8" x14ac:dyDescent="0.3">
      <c r="F86" s="34"/>
      <c r="M86" s="63"/>
    </row>
    <row r="87" spans="6:13" s="1" customFormat="1" ht="13.8" x14ac:dyDescent="0.3">
      <c r="F87" s="34"/>
      <c r="M87" s="63"/>
    </row>
    <row r="88" spans="6:13" s="1" customFormat="1" ht="13.8" x14ac:dyDescent="0.3">
      <c r="F88" s="34"/>
      <c r="M88" s="63"/>
    </row>
    <row r="89" spans="6:13" s="1" customFormat="1" ht="13.8" x14ac:dyDescent="0.3">
      <c r="F89" s="34"/>
      <c r="M89" s="63"/>
    </row>
    <row r="90" spans="6:13" s="1" customFormat="1" ht="13.8" x14ac:dyDescent="0.3">
      <c r="F90" s="34"/>
      <c r="M90" s="63"/>
    </row>
    <row r="91" spans="6:13" s="1" customFormat="1" ht="13.8" x14ac:dyDescent="0.3">
      <c r="F91" s="34"/>
      <c r="M91" s="63"/>
    </row>
    <row r="92" spans="6:13" s="1" customFormat="1" ht="13.8" x14ac:dyDescent="0.3">
      <c r="F92" s="34"/>
      <c r="M92" s="63"/>
    </row>
    <row r="93" spans="6:13" s="1" customFormat="1" ht="13.8" x14ac:dyDescent="0.3">
      <c r="F93" s="34"/>
      <c r="M93" s="63"/>
    </row>
    <row r="94" spans="6:13" s="1" customFormat="1" ht="13.8" x14ac:dyDescent="0.3">
      <c r="F94" s="34"/>
      <c r="M94" s="63"/>
    </row>
    <row r="95" spans="6:13" s="1" customFormat="1" ht="13.8" x14ac:dyDescent="0.3">
      <c r="F95" s="34"/>
      <c r="M95" s="63"/>
    </row>
    <row r="96" spans="6:13" s="1" customFormat="1" ht="13.8" x14ac:dyDescent="0.3">
      <c r="F96" s="34"/>
      <c r="M96" s="63"/>
    </row>
    <row r="97" spans="2:13" s="1" customFormat="1" ht="13.8" x14ac:dyDescent="0.3">
      <c r="F97" s="34"/>
      <c r="G97" s="1" t="s">
        <v>75</v>
      </c>
      <c r="M97" s="63"/>
    </row>
    <row r="98" spans="2:13" s="1" customFormat="1" ht="13.8" x14ac:dyDescent="0.3">
      <c r="B98" s="36"/>
      <c r="D98" s="49" t="s">
        <v>73</v>
      </c>
      <c r="E98" s="55">
        <f>IF($I$3="Project",4,IF($I$3="Portfolio",6,5))</f>
        <v>4</v>
      </c>
      <c r="G98" s="51" t="s">
        <v>80</v>
      </c>
      <c r="H98" s="40"/>
      <c r="I98" s="40"/>
      <c r="J98" s="40"/>
      <c r="K98" s="40"/>
      <c r="M98" s="63"/>
    </row>
    <row r="99" spans="2:13" ht="13.8" x14ac:dyDescent="0.3">
      <c r="B99" s="37"/>
      <c r="D99" s="49" t="s">
        <v>74</v>
      </c>
      <c r="E99" s="55">
        <f>IF(E98=4, 28,29)</f>
        <v>28</v>
      </c>
      <c r="G99" s="51" t="s">
        <v>88</v>
      </c>
      <c r="H99" s="39"/>
      <c r="I99" s="39"/>
      <c r="J99" s="39"/>
      <c r="K99" s="39"/>
    </row>
    <row r="100" spans="2:13" ht="13.8" x14ac:dyDescent="0.3">
      <c r="G100" s="51" t="s">
        <v>89</v>
      </c>
    </row>
    <row r="101" spans="2:13" ht="13.8" x14ac:dyDescent="0.3">
      <c r="G101" s="51" t="s">
        <v>90</v>
      </c>
    </row>
  </sheetData>
  <sheetProtection selectLockedCells="1"/>
  <mergeCells count="36">
    <mergeCell ref="G17:J17"/>
    <mergeCell ref="D3:E3"/>
    <mergeCell ref="B5:C5"/>
    <mergeCell ref="D5:J5"/>
    <mergeCell ref="D6:J6"/>
    <mergeCell ref="B7:C7"/>
    <mergeCell ref="G7:J7"/>
    <mergeCell ref="G9:J9"/>
    <mergeCell ref="G10:J10"/>
    <mergeCell ref="G11:J11"/>
    <mergeCell ref="G12:J12"/>
    <mergeCell ref="G13:J13"/>
    <mergeCell ref="G32:J32"/>
    <mergeCell ref="G18:J18"/>
    <mergeCell ref="G19:J19"/>
    <mergeCell ref="G20:J20"/>
    <mergeCell ref="G21:J21"/>
    <mergeCell ref="G22:J22"/>
    <mergeCell ref="G23:J23"/>
    <mergeCell ref="G24:J24"/>
    <mergeCell ref="G25:J25"/>
    <mergeCell ref="G26:J26"/>
    <mergeCell ref="G30:J30"/>
    <mergeCell ref="G31:J31"/>
    <mergeCell ref="G51:J51"/>
    <mergeCell ref="G33:J33"/>
    <mergeCell ref="G34:J34"/>
    <mergeCell ref="G35:J35"/>
    <mergeCell ref="G36:J36"/>
    <mergeCell ref="G37:J37"/>
    <mergeCell ref="G38:J38"/>
    <mergeCell ref="G39:J39"/>
    <mergeCell ref="G40:J40"/>
    <mergeCell ref="G41:J41"/>
    <mergeCell ref="G42:J42"/>
    <mergeCell ref="G43:J43"/>
  </mergeCells>
  <phoneticPr fontId="10" type="noConversion"/>
  <conditionalFormatting sqref="D9:E13">
    <cfRule type="cellIs" dxfId="11" priority="10" operator="equal">
      <formula>2</formula>
    </cfRule>
    <cfRule type="cellIs" dxfId="10" priority="11" operator="equal">
      <formula>3</formula>
    </cfRule>
    <cfRule type="cellIs" dxfId="9" priority="12" operator="equal">
      <formula>1</formula>
    </cfRule>
  </conditionalFormatting>
  <conditionalFormatting sqref="D17:E17">
    <cfRule type="cellIs" dxfId="8" priority="7" operator="equal">
      <formula>2</formula>
    </cfRule>
    <cfRule type="cellIs" dxfId="7" priority="8" operator="equal">
      <formula>3</formula>
    </cfRule>
    <cfRule type="cellIs" dxfId="6" priority="9" operator="equal">
      <formula>1</formula>
    </cfRule>
  </conditionalFormatting>
  <conditionalFormatting sqref="D18:E26">
    <cfRule type="cellIs" dxfId="5" priority="4" operator="equal">
      <formula>2</formula>
    </cfRule>
    <cfRule type="cellIs" dxfId="4" priority="5" operator="equal">
      <formula>3</formula>
    </cfRule>
    <cfRule type="cellIs" dxfId="3" priority="6" operator="equal">
      <formula>1</formula>
    </cfRule>
  </conditionalFormatting>
  <conditionalFormatting sqref="D30:E43">
    <cfRule type="cellIs" dxfId="2" priority="1" operator="equal">
      <formula>2</formula>
    </cfRule>
    <cfRule type="cellIs" dxfId="1" priority="2" operator="equal">
      <formula>3</formula>
    </cfRule>
    <cfRule type="cellIs" dxfId="0" priority="3" operator="equal">
      <formula>1</formula>
    </cfRule>
  </conditionalFormatting>
  <dataValidations count="5">
    <dataValidation type="whole" allowBlank="1" showDropDown="1" showInputMessage="1" showErrorMessage="1" sqref="D9:E13 D17:E26 D30:E43">
      <formula1>1</formula1>
      <formula2>3</formula2>
    </dataValidation>
    <dataValidation type="list" allowBlank="1" showDropDown="1" showInputMessage="1" showErrorMessage="1" sqref="G3">
      <formula1>"A, B, C, D"</formula1>
    </dataValidation>
    <dataValidation allowBlank="1" showDropDown="1" showInputMessage="1" showErrorMessage="1" sqref="D28:E29"/>
    <dataValidation type="whole" allowBlank="1" showInputMessage="1" showErrorMessage="1" sqref="F9:F13 F17:F26 F30:F43">
      <formula1>0</formula1>
      <formula2>10</formula2>
    </dataValidation>
    <dataValidation type="list" allowBlank="1" showInputMessage="1" showErrorMessage="1" sqref="I3">
      <formula1>"Project, Programme, Portfolio"</formula1>
    </dataValidation>
  </dataValidations>
  <pageMargins left="0.75000000000000011" right="0.75000000000000011" top="0.5" bottom="0.5" header="0.5" footer="0.5"/>
  <pageSetup paperSize="9" orientation="landscape" horizontalDpi="4294967292" verticalDpi="4294967292"/>
  <headerFooter>
    <oddFooter>&amp;L&amp;K000000IPMA ICR Handbook_x000D_&amp;KFF0000IPMA Internal Document&amp;C&amp;K000000Page &amp;P of &amp;N&amp;R&amp;K000000Self-Assessment_x000D_v0.5, 20.06.2016</oddFooter>
  </headerFooter>
  <rowBreaks count="1" manualBreakCount="1">
    <brk id="28" max="16383" man="1"/>
  </rowBreaks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H25"/>
  <sheetViews>
    <sheetView showGridLines="0" tabSelected="1" zoomScale="125" zoomScaleNormal="125" zoomScalePageLayoutView="125" workbookViewId="0">
      <selection activeCell="J5" sqref="J5"/>
    </sheetView>
  </sheetViews>
  <sheetFormatPr defaultColWidth="10.88671875" defaultRowHeight="13.8" x14ac:dyDescent="0.3"/>
  <cols>
    <col min="1" max="1" width="4.44140625" style="1" customWidth="1"/>
    <col min="2" max="2" width="11.5546875" style="1" customWidth="1"/>
    <col min="3" max="8" width="10.6640625" style="1" customWidth="1"/>
    <col min="9" max="16384" width="10.88671875" style="1"/>
  </cols>
  <sheetData>
    <row r="1" spans="2:8" ht="90" customHeight="1" x14ac:dyDescent="0.3">
      <c r="B1" s="83"/>
      <c r="C1" s="83"/>
      <c r="D1" s="105" t="s">
        <v>11</v>
      </c>
      <c r="E1" s="105"/>
      <c r="F1" s="105"/>
      <c r="G1" s="83" t="s">
        <v>0</v>
      </c>
      <c r="H1" s="83"/>
    </row>
    <row r="3" spans="2:8" ht="18" customHeight="1" x14ac:dyDescent="0.3">
      <c r="B3" s="106" t="s">
        <v>1</v>
      </c>
      <c r="C3" s="106"/>
      <c r="D3" s="106"/>
      <c r="E3" s="106"/>
      <c r="F3" s="106"/>
      <c r="G3" s="106"/>
      <c r="H3" s="106"/>
    </row>
    <row r="6" spans="2:8" ht="21" x14ac:dyDescent="0.3">
      <c r="B6" s="2" t="s">
        <v>8</v>
      </c>
    </row>
    <row r="8" spans="2:8" ht="18" customHeight="1" x14ac:dyDescent="0.3">
      <c r="B8" s="107" t="s">
        <v>5</v>
      </c>
      <c r="C8" s="107"/>
      <c r="D8" s="107"/>
      <c r="E8" s="107" t="s">
        <v>2</v>
      </c>
      <c r="F8" s="107"/>
      <c r="G8" s="107" t="s">
        <v>6</v>
      </c>
      <c r="H8" s="107"/>
    </row>
    <row r="9" spans="2:8" ht="18" customHeight="1" x14ac:dyDescent="0.3">
      <c r="B9" s="116" t="s">
        <v>101</v>
      </c>
      <c r="C9" s="116"/>
      <c r="D9" s="116"/>
      <c r="E9" s="112">
        <v>42654</v>
      </c>
      <c r="F9" s="111"/>
      <c r="G9" s="110" t="s">
        <v>102</v>
      </c>
      <c r="H9" s="111"/>
    </row>
    <row r="10" spans="2:8" ht="18" customHeight="1" x14ac:dyDescent="0.3">
      <c r="B10" s="117"/>
      <c r="C10" s="117"/>
      <c r="D10" s="117"/>
      <c r="E10" s="108"/>
      <c r="F10" s="109"/>
      <c r="G10" s="108"/>
      <c r="H10" s="109"/>
    </row>
    <row r="11" spans="2:8" ht="18" customHeight="1" x14ac:dyDescent="0.3">
      <c r="B11" s="117"/>
      <c r="C11" s="117"/>
      <c r="D11" s="117"/>
      <c r="E11" s="108"/>
      <c r="F11" s="109"/>
      <c r="G11" s="108"/>
      <c r="H11" s="109"/>
    </row>
    <row r="12" spans="2:8" ht="18" customHeight="1" x14ac:dyDescent="0.3">
      <c r="B12" s="117"/>
      <c r="C12" s="117"/>
      <c r="D12" s="117"/>
      <c r="E12" s="108"/>
      <c r="F12" s="109"/>
      <c r="G12" s="108"/>
      <c r="H12" s="109"/>
    </row>
    <row r="15" spans="2:8" ht="21" x14ac:dyDescent="0.3">
      <c r="B15" s="2" t="s">
        <v>9</v>
      </c>
    </row>
    <row r="17" spans="2:8" ht="18" customHeight="1" x14ac:dyDescent="0.3">
      <c r="B17" s="3" t="s">
        <v>2</v>
      </c>
      <c r="C17" s="3" t="s">
        <v>3</v>
      </c>
      <c r="D17" s="3" t="s">
        <v>29</v>
      </c>
      <c r="E17" s="107" t="s">
        <v>4</v>
      </c>
      <c r="F17" s="107"/>
      <c r="G17" s="107"/>
      <c r="H17" s="107"/>
    </row>
    <row r="18" spans="2:8" ht="18" customHeight="1" x14ac:dyDescent="0.3">
      <c r="B18" s="4" t="s">
        <v>26</v>
      </c>
      <c r="C18" s="4">
        <v>0.1</v>
      </c>
      <c r="D18" s="28" t="s">
        <v>30</v>
      </c>
      <c r="E18" s="113" t="s">
        <v>7</v>
      </c>
      <c r="F18" s="114"/>
      <c r="G18" s="114"/>
      <c r="H18" s="115"/>
    </row>
    <row r="19" spans="2:8" ht="18.75" customHeight="1" x14ac:dyDescent="0.3">
      <c r="B19" s="4" t="s">
        <v>27</v>
      </c>
      <c r="C19" s="4">
        <v>0.2</v>
      </c>
      <c r="D19" s="28" t="s">
        <v>30</v>
      </c>
      <c r="E19" s="113" t="s">
        <v>28</v>
      </c>
      <c r="F19" s="114"/>
      <c r="G19" s="114"/>
      <c r="H19" s="115"/>
    </row>
    <row r="20" spans="2:8" ht="353.1" customHeight="1" x14ac:dyDescent="0.3">
      <c r="B20" s="4" t="s">
        <v>67</v>
      </c>
      <c r="C20" s="4">
        <v>0.3</v>
      </c>
      <c r="D20" s="4" t="s">
        <v>30</v>
      </c>
      <c r="E20" s="118" t="s">
        <v>65</v>
      </c>
      <c r="F20" s="119"/>
      <c r="G20" s="119"/>
      <c r="H20" s="120"/>
    </row>
    <row r="21" spans="2:8" ht="45.9" customHeight="1" x14ac:dyDescent="0.3">
      <c r="B21" s="4" t="s">
        <v>68</v>
      </c>
      <c r="C21" s="4">
        <v>0.4</v>
      </c>
      <c r="D21" s="4" t="s">
        <v>30</v>
      </c>
      <c r="E21" s="118" t="s">
        <v>69</v>
      </c>
      <c r="F21" s="114"/>
      <c r="G21" s="114"/>
      <c r="H21" s="115"/>
    </row>
    <row r="22" spans="2:8" x14ac:dyDescent="0.3">
      <c r="B22" s="58" t="s">
        <v>93</v>
      </c>
      <c r="C22" s="58">
        <v>0.5</v>
      </c>
      <c r="D22" s="58" t="s">
        <v>30</v>
      </c>
      <c r="E22" s="118" t="s">
        <v>94</v>
      </c>
      <c r="F22" s="114"/>
      <c r="G22" s="114"/>
      <c r="H22" s="115"/>
    </row>
    <row r="23" spans="2:8" ht="18" customHeight="1" x14ac:dyDescent="0.3">
      <c r="B23" s="67">
        <v>42654</v>
      </c>
      <c r="C23" s="4">
        <v>0.9</v>
      </c>
      <c r="D23" s="4" t="s">
        <v>105</v>
      </c>
      <c r="E23" s="118" t="s">
        <v>104</v>
      </c>
      <c r="F23" s="114"/>
      <c r="G23" s="114"/>
      <c r="H23" s="115"/>
    </row>
    <row r="24" spans="2:8" ht="18" customHeight="1" x14ac:dyDescent="0.3">
      <c r="B24" s="67">
        <v>42654</v>
      </c>
      <c r="C24" s="4">
        <v>1</v>
      </c>
      <c r="D24" s="4" t="s">
        <v>103</v>
      </c>
      <c r="E24" s="113" t="s">
        <v>106</v>
      </c>
      <c r="F24" s="114"/>
      <c r="G24" s="114"/>
      <c r="H24" s="115"/>
    </row>
    <row r="25" spans="2:8" ht="18" customHeight="1" x14ac:dyDescent="0.3">
      <c r="B25" s="4"/>
      <c r="C25" s="4"/>
      <c r="D25" s="4"/>
      <c r="E25" s="113"/>
      <c r="F25" s="114"/>
      <c r="G25" s="114"/>
      <c r="H25" s="115"/>
    </row>
  </sheetData>
  <mergeCells count="28">
    <mergeCell ref="E25:H25"/>
    <mergeCell ref="B9:D9"/>
    <mergeCell ref="B12:D12"/>
    <mergeCell ref="B11:D11"/>
    <mergeCell ref="B10:D10"/>
    <mergeCell ref="E20:H20"/>
    <mergeCell ref="E19:H19"/>
    <mergeCell ref="E21:H21"/>
    <mergeCell ref="E22:H22"/>
    <mergeCell ref="E23:H23"/>
    <mergeCell ref="E24:H24"/>
    <mergeCell ref="E18:H18"/>
    <mergeCell ref="B1:C1"/>
    <mergeCell ref="D1:F1"/>
    <mergeCell ref="G1:H1"/>
    <mergeCell ref="B3:H3"/>
    <mergeCell ref="E17:H17"/>
    <mergeCell ref="E11:F11"/>
    <mergeCell ref="E12:F12"/>
    <mergeCell ref="G9:H9"/>
    <mergeCell ref="G10:H10"/>
    <mergeCell ref="E8:F8"/>
    <mergeCell ref="G8:H8"/>
    <mergeCell ref="B8:D8"/>
    <mergeCell ref="E9:F9"/>
    <mergeCell ref="E10:F10"/>
    <mergeCell ref="G11:H11"/>
    <mergeCell ref="G12:H12"/>
  </mergeCells>
  <phoneticPr fontId="10" type="noConversion"/>
  <pageMargins left="0.79000000000000015" right="0.79000000000000015" top="0.79000000000000015" bottom="0.79000000000000015" header="0.79000000000000015" footer="0.79000000000000015"/>
  <pageSetup paperSize="9" orientation="portrait" horizontalDpi="4294967292" verticalDpi="4294967292"/>
  <headerFooter>
    <oddFooter>&amp;L&amp;K000000IPMA ICR Handbook_x000D_&amp;KFF0000IPMA Internal Document&amp;C&amp;K000000&amp;P of &amp;N&amp;R&amp;K000000Self-Assessment_x000D_v0.5, 20.06.2016</oddFooter>
  </headerFooter>
  <rowBreaks count="1" manualBreakCount="1">
    <brk id="14" max="16383" man="1"/>
  </rowBreaks>
  <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Instructions</vt:lpstr>
      <vt:lpstr>Example</vt:lpstr>
      <vt:lpstr>Candidate Scores</vt:lpstr>
      <vt:lpstr>Version control</vt:lpstr>
      <vt:lpstr>'Candidate Scores'!Print_Area</vt:lpstr>
      <vt:lpstr>Example!Print_Area</vt:lpstr>
      <vt:lpstr>Instructions!Print_Area</vt:lpstr>
    </vt:vector>
  </TitlesOfParts>
  <Company>PM Partners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Duncan</dc:creator>
  <cp:lastModifiedBy>User</cp:lastModifiedBy>
  <cp:lastPrinted>2016-06-30T11:19:45Z</cp:lastPrinted>
  <dcterms:created xsi:type="dcterms:W3CDTF">2016-04-15T13:56:41Z</dcterms:created>
  <dcterms:modified xsi:type="dcterms:W3CDTF">2022-02-10T18:48:48Z</dcterms:modified>
</cp:coreProperties>
</file>